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01" activeTab="3"/>
  </bookViews>
  <sheets>
    <sheet name="Лось" sheetId="30" r:id="rId1"/>
    <sheet name="Косуля сибирская" sheetId="40" r:id="rId2"/>
    <sheet name="барсук" sheetId="35" r:id="rId3"/>
    <sheet name="Рысь" sheetId="43" r:id="rId4"/>
  </sheets>
  <externalReferences>
    <externalReference r:id="rId5"/>
  </externalReferences>
  <definedNames>
    <definedName name="_xlnm._FilterDatabase" localSheetId="2" hidden="1">барсук!$A$12:$N$39</definedName>
    <definedName name="_xlnm._FilterDatabase" localSheetId="1" hidden="1">'Косуля сибирская'!$A$12:$W$84</definedName>
    <definedName name="_xlnm._FilterDatabase" localSheetId="0" hidden="1">Лось!$A$12:$W$78</definedName>
    <definedName name="_xlnm._FilterDatabase" localSheetId="3" hidden="1">Рысь!$A$12:$N$15</definedName>
    <definedName name="_xlnm.Print_Area" localSheetId="2">барсук!$A$1:$N$39</definedName>
    <definedName name="_xlnm.Print_Area" localSheetId="1">'Косуля сибирская'!$A$1:$W$84</definedName>
    <definedName name="_xlnm.Print_Area" localSheetId="0">Лось!$A$1:$W$78</definedName>
    <definedName name="_xlnm.Print_Area" localSheetId="3">Рысь!$A$1:$N$15</definedName>
    <definedName name="Охотничьи_просторы" localSheetId="2">барсук!$B$13:$B$38</definedName>
    <definedName name="Охотничьи_просторы" localSheetId="1">'Косуля сибирская'!$B$13:$B$63</definedName>
    <definedName name="Охотничьи_просторы" localSheetId="3">Рысь!$B$13:$B$14</definedName>
    <definedName name="Охотничьи_просторы">Лось!$B$13:$B$57</definedName>
    <definedName name="Охотугодья">#REF!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40" l="1"/>
  <c r="E84" i="40" l="1"/>
  <c r="C14" i="40"/>
  <c r="C15" i="40"/>
  <c r="C16" i="40"/>
  <c r="C18" i="40"/>
  <c r="C19" i="40"/>
  <c r="C20" i="40"/>
  <c r="C22" i="40"/>
  <c r="C24" i="40"/>
  <c r="C25" i="40"/>
  <c r="C26" i="40"/>
  <c r="C28" i="40"/>
  <c r="C30" i="40"/>
  <c r="C31" i="40"/>
  <c r="C32" i="40"/>
  <c r="C34" i="40"/>
  <c r="C35" i="40"/>
  <c r="C36" i="40"/>
  <c r="C38" i="40"/>
  <c r="C40" i="40"/>
  <c r="C41" i="40"/>
  <c r="C42" i="40"/>
  <c r="C44" i="40"/>
  <c r="C45" i="40"/>
  <c r="C46" i="40"/>
  <c r="C47" i="40"/>
  <c r="C49" i="40"/>
  <c r="C51" i="40"/>
  <c r="C52" i="40"/>
  <c r="C53" i="40"/>
  <c r="C55" i="40"/>
  <c r="C56" i="40"/>
  <c r="C58" i="40"/>
  <c r="C59" i="40"/>
  <c r="C60" i="40"/>
  <c r="C61" i="40"/>
  <c r="C63" i="40"/>
  <c r="C66" i="40"/>
  <c r="C68" i="40"/>
  <c r="C69" i="40"/>
  <c r="C70" i="40"/>
  <c r="C72" i="40"/>
  <c r="C74" i="40"/>
  <c r="C75" i="40"/>
  <c r="C77" i="40"/>
  <c r="C78" i="40"/>
  <c r="C79" i="40"/>
  <c r="C81" i="40"/>
  <c r="C83" i="40"/>
  <c r="A13" i="40"/>
  <c r="B13" i="40"/>
  <c r="B14" i="40"/>
  <c r="B15" i="40"/>
  <c r="B16" i="40"/>
  <c r="A17" i="40"/>
  <c r="B17" i="40"/>
  <c r="B18" i="40"/>
  <c r="B19" i="40"/>
  <c r="B20" i="40"/>
  <c r="A21" i="40"/>
  <c r="B21" i="40"/>
  <c r="B22" i="40"/>
  <c r="A23" i="40"/>
  <c r="B23" i="40"/>
  <c r="B24" i="40"/>
  <c r="B25" i="40"/>
  <c r="B26" i="40"/>
  <c r="A27" i="40"/>
  <c r="B27" i="40"/>
  <c r="B28" i="40"/>
  <c r="A29" i="40"/>
  <c r="B29" i="40"/>
  <c r="B30" i="40"/>
  <c r="B31" i="40"/>
  <c r="B32" i="40"/>
  <c r="A33" i="40"/>
  <c r="B33" i="40"/>
  <c r="B34" i="40"/>
  <c r="B35" i="40"/>
  <c r="B36" i="40"/>
  <c r="B38" i="40"/>
  <c r="A39" i="40"/>
  <c r="B39" i="40"/>
  <c r="B40" i="40"/>
  <c r="B41" i="40"/>
  <c r="B42" i="40"/>
  <c r="A43" i="40"/>
  <c r="B43" i="40"/>
  <c r="B44" i="40"/>
  <c r="B45" i="40"/>
  <c r="B46" i="40"/>
  <c r="B47" i="40"/>
  <c r="A48" i="40"/>
  <c r="B48" i="40"/>
  <c r="B49" i="40"/>
  <c r="A50" i="40"/>
  <c r="B50" i="40"/>
  <c r="B51" i="40"/>
  <c r="B52" i="40"/>
  <c r="B53" i="40"/>
  <c r="A54" i="40"/>
  <c r="B54" i="40"/>
  <c r="B55" i="40"/>
  <c r="B56" i="40"/>
  <c r="A57" i="40"/>
  <c r="B57" i="40"/>
  <c r="B58" i="40"/>
  <c r="B59" i="40"/>
  <c r="B60" i="40"/>
  <c r="B61" i="40"/>
  <c r="A62" i="40"/>
  <c r="B62" i="40"/>
  <c r="B63" i="40"/>
  <c r="A65" i="40"/>
  <c r="B65" i="40"/>
  <c r="B66" i="40"/>
  <c r="A67" i="40"/>
  <c r="B67" i="40"/>
  <c r="B68" i="40"/>
  <c r="B69" i="40"/>
  <c r="B70" i="40"/>
  <c r="A71" i="40"/>
  <c r="B71" i="40"/>
  <c r="B72" i="40"/>
  <c r="A73" i="40"/>
  <c r="B73" i="40"/>
  <c r="B74" i="40"/>
  <c r="B75" i="40"/>
  <c r="A76" i="40"/>
  <c r="B76" i="40"/>
  <c r="B77" i="40"/>
  <c r="B78" i="40"/>
  <c r="B79" i="40"/>
  <c r="A80" i="40"/>
  <c r="B80" i="40"/>
  <c r="B81" i="40"/>
  <c r="A82" i="40"/>
  <c r="B82" i="40"/>
  <c r="B83" i="40"/>
  <c r="X13" i="40"/>
  <c r="F14" i="40"/>
  <c r="X14" i="40" s="1"/>
  <c r="Q14" i="40" s="1"/>
  <c r="R14" i="40" s="1"/>
  <c r="H14" i="40"/>
  <c r="L14" i="40"/>
  <c r="T14" i="40"/>
  <c r="P14" i="40" l="1"/>
  <c r="H50" i="30"/>
  <c r="X13" i="30"/>
  <c r="M15" i="43" l="1"/>
  <c r="I15" i="43"/>
  <c r="G15" i="43"/>
  <c r="J15" i="43" s="1"/>
  <c r="E15" i="43"/>
  <c r="D15" i="43"/>
  <c r="H15" i="43" s="1"/>
  <c r="N14" i="43"/>
  <c r="K14" i="43"/>
  <c r="L14" i="43" s="1"/>
  <c r="J14" i="43"/>
  <c r="H14" i="43"/>
  <c r="F14" i="43"/>
  <c r="C15" i="43"/>
  <c r="G14" i="30"/>
  <c r="G18" i="30"/>
  <c r="G22" i="30"/>
  <c r="G36" i="30"/>
  <c r="G39" i="30"/>
  <c r="G49" i="30"/>
  <c r="G52" i="30"/>
  <c r="G59" i="30"/>
  <c r="W84" i="40"/>
  <c r="V84" i="40"/>
  <c r="U84" i="40"/>
  <c r="O84" i="40"/>
  <c r="N84" i="40"/>
  <c r="M84" i="40"/>
  <c r="K84" i="40"/>
  <c r="J84" i="40"/>
  <c r="I84" i="40"/>
  <c r="D84" i="40"/>
  <c r="C84" i="40"/>
  <c r="T83" i="40"/>
  <c r="L83" i="40"/>
  <c r="H83" i="40"/>
  <c r="P83" i="40"/>
  <c r="F83" i="40"/>
  <c r="X83" i="40" s="1"/>
  <c r="Q83" i="40" s="1"/>
  <c r="R83" i="40" s="1"/>
  <c r="X82" i="40"/>
  <c r="T81" i="40"/>
  <c r="L81" i="40"/>
  <c r="H81" i="40"/>
  <c r="P81" i="40"/>
  <c r="F81" i="40"/>
  <c r="X81" i="40" s="1"/>
  <c r="Q81" i="40" s="1"/>
  <c r="R81" i="40" s="1"/>
  <c r="X80" i="40"/>
  <c r="T79" i="40"/>
  <c r="L79" i="40"/>
  <c r="H79" i="40"/>
  <c r="P79" i="40"/>
  <c r="F79" i="40"/>
  <c r="X79" i="40" s="1"/>
  <c r="Q79" i="40" s="1"/>
  <c r="R79" i="40" s="1"/>
  <c r="T78" i="40"/>
  <c r="L78" i="40"/>
  <c r="G78" i="40"/>
  <c r="P78" i="40" s="1"/>
  <c r="F78" i="40"/>
  <c r="X78" i="40" s="1"/>
  <c r="Q78" i="40" s="1"/>
  <c r="R78" i="40" s="1"/>
  <c r="T77" i="40"/>
  <c r="L77" i="40"/>
  <c r="H77" i="40"/>
  <c r="P77" i="40"/>
  <c r="F77" i="40"/>
  <c r="X77" i="40" s="1"/>
  <c r="Q77" i="40" s="1"/>
  <c r="R77" i="40" s="1"/>
  <c r="X76" i="40"/>
  <c r="T75" i="40"/>
  <c r="L75" i="40"/>
  <c r="H75" i="40"/>
  <c r="P75" i="40"/>
  <c r="F75" i="40"/>
  <c r="X75" i="40" s="1"/>
  <c r="Q75" i="40" s="1"/>
  <c r="R75" i="40" s="1"/>
  <c r="T74" i="40"/>
  <c r="L74" i="40"/>
  <c r="H74" i="40"/>
  <c r="P74" i="40"/>
  <c r="F74" i="40"/>
  <c r="X74" i="40" s="1"/>
  <c r="Q74" i="40" s="1"/>
  <c r="R74" i="40" s="1"/>
  <c r="X73" i="40"/>
  <c r="T72" i="40"/>
  <c r="L72" i="40"/>
  <c r="H72" i="40"/>
  <c r="P72" i="40"/>
  <c r="F72" i="40"/>
  <c r="X72" i="40" s="1"/>
  <c r="Q72" i="40" s="1"/>
  <c r="R72" i="40" s="1"/>
  <c r="X71" i="40"/>
  <c r="T70" i="40"/>
  <c r="L70" i="40"/>
  <c r="H70" i="40"/>
  <c r="P70" i="40"/>
  <c r="F70" i="40"/>
  <c r="X70" i="40" s="1"/>
  <c r="Q70" i="40" s="1"/>
  <c r="R70" i="40" s="1"/>
  <c r="T69" i="40"/>
  <c r="L69" i="40"/>
  <c r="H69" i="40"/>
  <c r="G69" i="40"/>
  <c r="P69" i="40" s="1"/>
  <c r="F69" i="40"/>
  <c r="X69" i="40" s="1"/>
  <c r="Q69" i="40" s="1"/>
  <c r="R69" i="40" s="1"/>
  <c r="T68" i="40"/>
  <c r="L68" i="40"/>
  <c r="P68" i="40" s="1"/>
  <c r="H68" i="40"/>
  <c r="F68" i="40"/>
  <c r="X68" i="40" s="1"/>
  <c r="Q68" i="40" s="1"/>
  <c r="R68" i="40" s="1"/>
  <c r="X67" i="40"/>
  <c r="T66" i="40"/>
  <c r="L66" i="40"/>
  <c r="H66" i="40"/>
  <c r="P66" i="40"/>
  <c r="F66" i="40"/>
  <c r="X66" i="40" s="1"/>
  <c r="Q66" i="40" s="1"/>
  <c r="R66" i="40" s="1"/>
  <c r="X65" i="40"/>
  <c r="T63" i="40"/>
  <c r="L63" i="40"/>
  <c r="H63" i="40"/>
  <c r="P63" i="40"/>
  <c r="F63" i="40"/>
  <c r="X63" i="40" s="1"/>
  <c r="Q63" i="40" s="1"/>
  <c r="R63" i="40" s="1"/>
  <c r="X62" i="40"/>
  <c r="T61" i="40"/>
  <c r="L61" i="40"/>
  <c r="H61" i="40"/>
  <c r="P61" i="40"/>
  <c r="F61" i="40"/>
  <c r="X61" i="40" s="1"/>
  <c r="Q61" i="40" s="1"/>
  <c r="R61" i="40" s="1"/>
  <c r="T60" i="40"/>
  <c r="L60" i="40"/>
  <c r="H60" i="40"/>
  <c r="P60" i="40"/>
  <c r="F60" i="40"/>
  <c r="X60" i="40" s="1"/>
  <c r="Q60" i="40" s="1"/>
  <c r="R60" i="40" s="1"/>
  <c r="T59" i="40"/>
  <c r="L59" i="40"/>
  <c r="H59" i="40"/>
  <c r="P59" i="40"/>
  <c r="F59" i="40"/>
  <c r="X59" i="40" s="1"/>
  <c r="Q59" i="40" s="1"/>
  <c r="R59" i="40" s="1"/>
  <c r="T58" i="40"/>
  <c r="L58" i="40"/>
  <c r="G58" i="40"/>
  <c r="P58" i="40" s="1"/>
  <c r="F58" i="40"/>
  <c r="X58" i="40" s="1"/>
  <c r="Q58" i="40" s="1"/>
  <c r="R58" i="40" s="1"/>
  <c r="X57" i="40"/>
  <c r="T56" i="40"/>
  <c r="L56" i="40"/>
  <c r="H56" i="40"/>
  <c r="P56" i="40"/>
  <c r="F56" i="40"/>
  <c r="X56" i="40" s="1"/>
  <c r="Q56" i="40" s="1"/>
  <c r="R56" i="40" s="1"/>
  <c r="T55" i="40"/>
  <c r="L55" i="40"/>
  <c r="H55" i="40"/>
  <c r="P55" i="40"/>
  <c r="F55" i="40"/>
  <c r="X55" i="40" s="1"/>
  <c r="Q55" i="40" s="1"/>
  <c r="R55" i="40" s="1"/>
  <c r="X54" i="40"/>
  <c r="T53" i="40"/>
  <c r="L53" i="40"/>
  <c r="H53" i="40"/>
  <c r="P53" i="40"/>
  <c r="F53" i="40"/>
  <c r="X53" i="40" s="1"/>
  <c r="Q53" i="40" s="1"/>
  <c r="R53" i="40" s="1"/>
  <c r="T52" i="40"/>
  <c r="L52" i="40"/>
  <c r="H52" i="40"/>
  <c r="P52" i="40"/>
  <c r="F52" i="40"/>
  <c r="X52" i="40" s="1"/>
  <c r="Q52" i="40" s="1"/>
  <c r="R52" i="40" s="1"/>
  <c r="T51" i="40"/>
  <c r="L51" i="40"/>
  <c r="P51" i="40" s="1"/>
  <c r="H51" i="40"/>
  <c r="F51" i="40"/>
  <c r="X51" i="40" s="1"/>
  <c r="Q51" i="40" s="1"/>
  <c r="R51" i="40" s="1"/>
  <c r="X50" i="40"/>
  <c r="T49" i="40"/>
  <c r="L49" i="40"/>
  <c r="H49" i="40"/>
  <c r="P49" i="40"/>
  <c r="F49" i="40"/>
  <c r="X49" i="40" s="1"/>
  <c r="Q49" i="40" s="1"/>
  <c r="R49" i="40" s="1"/>
  <c r="X48" i="40"/>
  <c r="T47" i="40"/>
  <c r="L47" i="40"/>
  <c r="H47" i="40"/>
  <c r="P47" i="40"/>
  <c r="F47" i="40"/>
  <c r="X47" i="40" s="1"/>
  <c r="Q47" i="40" s="1"/>
  <c r="R47" i="40" s="1"/>
  <c r="T46" i="40"/>
  <c r="L46" i="40"/>
  <c r="H46" i="40"/>
  <c r="P46" i="40"/>
  <c r="F46" i="40"/>
  <c r="X46" i="40" s="1"/>
  <c r="Q46" i="40" s="1"/>
  <c r="R46" i="40" s="1"/>
  <c r="T45" i="40"/>
  <c r="L45" i="40"/>
  <c r="H45" i="40"/>
  <c r="P45" i="40"/>
  <c r="F45" i="40"/>
  <c r="X45" i="40" s="1"/>
  <c r="Q45" i="40" s="1"/>
  <c r="R45" i="40" s="1"/>
  <c r="T44" i="40"/>
  <c r="L44" i="40"/>
  <c r="H44" i="40"/>
  <c r="P44" i="40"/>
  <c r="F44" i="40"/>
  <c r="X44" i="40" s="1"/>
  <c r="Q44" i="40" s="1"/>
  <c r="R44" i="40" s="1"/>
  <c r="X43" i="40"/>
  <c r="T42" i="40"/>
  <c r="L42" i="40"/>
  <c r="H42" i="40"/>
  <c r="P42" i="40"/>
  <c r="F42" i="40"/>
  <c r="X42" i="40" s="1"/>
  <c r="Q42" i="40" s="1"/>
  <c r="R42" i="40" s="1"/>
  <c r="T41" i="40"/>
  <c r="L41" i="40"/>
  <c r="H41" i="40"/>
  <c r="G41" i="40"/>
  <c r="P41" i="40" s="1"/>
  <c r="F41" i="40"/>
  <c r="X41" i="40" s="1"/>
  <c r="Q41" i="40" s="1"/>
  <c r="R41" i="40" s="1"/>
  <c r="T40" i="40"/>
  <c r="L40" i="40"/>
  <c r="H40" i="40"/>
  <c r="G40" i="40"/>
  <c r="P40" i="40" s="1"/>
  <c r="F40" i="40"/>
  <c r="X40" i="40" s="1"/>
  <c r="Q40" i="40" s="1"/>
  <c r="R40" i="40" s="1"/>
  <c r="X39" i="40"/>
  <c r="T38" i="40"/>
  <c r="L38" i="40"/>
  <c r="P38" i="40" s="1"/>
  <c r="H38" i="40"/>
  <c r="F38" i="40"/>
  <c r="X38" i="40" s="1"/>
  <c r="Q38" i="40" s="1"/>
  <c r="R38" i="40" s="1"/>
  <c r="X37" i="40"/>
  <c r="T36" i="40"/>
  <c r="L36" i="40"/>
  <c r="H36" i="40"/>
  <c r="P36" i="40"/>
  <c r="F36" i="40"/>
  <c r="X36" i="40" s="1"/>
  <c r="Q36" i="40" s="1"/>
  <c r="R36" i="40" s="1"/>
  <c r="T35" i="40"/>
  <c r="L35" i="40"/>
  <c r="P35" i="40" s="1"/>
  <c r="H35" i="40"/>
  <c r="F35" i="40"/>
  <c r="X35" i="40" s="1"/>
  <c r="Q35" i="40" s="1"/>
  <c r="R35" i="40" s="1"/>
  <c r="L34" i="40"/>
  <c r="P34" i="40" s="1"/>
  <c r="H34" i="40"/>
  <c r="F34" i="40"/>
  <c r="X34" i="40" s="1"/>
  <c r="Q34" i="40" s="1"/>
  <c r="R34" i="40" s="1"/>
  <c r="X33" i="40"/>
  <c r="T32" i="40"/>
  <c r="L32" i="40"/>
  <c r="P32" i="40" s="1"/>
  <c r="H32" i="40"/>
  <c r="F32" i="40"/>
  <c r="X32" i="40" s="1"/>
  <c r="Q32" i="40" s="1"/>
  <c r="R32" i="40" s="1"/>
  <c r="T31" i="40"/>
  <c r="H31" i="40"/>
  <c r="P31" i="40"/>
  <c r="F31" i="40"/>
  <c r="X31" i="40" s="1"/>
  <c r="Q31" i="40" s="1"/>
  <c r="R31" i="40" s="1"/>
  <c r="T30" i="40"/>
  <c r="L30" i="40"/>
  <c r="H30" i="40"/>
  <c r="P30" i="40"/>
  <c r="F30" i="40"/>
  <c r="X30" i="40" s="1"/>
  <c r="Q30" i="40" s="1"/>
  <c r="R30" i="40" s="1"/>
  <c r="X29" i="40"/>
  <c r="T28" i="40"/>
  <c r="L28" i="40"/>
  <c r="P28" i="40" s="1"/>
  <c r="H28" i="40"/>
  <c r="F28" i="40"/>
  <c r="X28" i="40" s="1"/>
  <c r="Q28" i="40" s="1"/>
  <c r="R28" i="40" s="1"/>
  <c r="X27" i="40"/>
  <c r="T26" i="40"/>
  <c r="L26" i="40"/>
  <c r="P26" i="40" s="1"/>
  <c r="H26" i="40"/>
  <c r="F26" i="40"/>
  <c r="X26" i="40" s="1"/>
  <c r="Q26" i="40" s="1"/>
  <c r="R26" i="40" s="1"/>
  <c r="T25" i="40"/>
  <c r="L25" i="40"/>
  <c r="H25" i="40"/>
  <c r="P25" i="40"/>
  <c r="F25" i="40"/>
  <c r="X25" i="40" s="1"/>
  <c r="Q25" i="40" s="1"/>
  <c r="R25" i="40" s="1"/>
  <c r="T24" i="40"/>
  <c r="L24" i="40"/>
  <c r="P24" i="40" s="1"/>
  <c r="H24" i="40"/>
  <c r="F24" i="40"/>
  <c r="X24" i="40" s="1"/>
  <c r="Q24" i="40" s="1"/>
  <c r="R24" i="40" s="1"/>
  <c r="X23" i="40"/>
  <c r="T22" i="40"/>
  <c r="L22" i="40"/>
  <c r="H22" i="40"/>
  <c r="P22" i="40"/>
  <c r="F22" i="40"/>
  <c r="X22" i="40" s="1"/>
  <c r="Q22" i="40" s="1"/>
  <c r="R22" i="40" s="1"/>
  <c r="X21" i="40"/>
  <c r="T20" i="40"/>
  <c r="H20" i="40"/>
  <c r="P20" i="40"/>
  <c r="F20" i="40"/>
  <c r="X20" i="40" s="1"/>
  <c r="Q20" i="40" s="1"/>
  <c r="R20" i="40" s="1"/>
  <c r="T19" i="40"/>
  <c r="L19" i="40"/>
  <c r="H19" i="40"/>
  <c r="G19" i="40"/>
  <c r="P19" i="40" s="1"/>
  <c r="F19" i="40"/>
  <c r="X19" i="40" s="1"/>
  <c r="Q19" i="40" s="1"/>
  <c r="R19" i="40" s="1"/>
  <c r="T18" i="40"/>
  <c r="H18" i="40"/>
  <c r="P18" i="40"/>
  <c r="F18" i="40"/>
  <c r="X18" i="40" s="1"/>
  <c r="Q18" i="40" s="1"/>
  <c r="R18" i="40" s="1"/>
  <c r="X17" i="40"/>
  <c r="T16" i="40"/>
  <c r="H16" i="40"/>
  <c r="P16" i="40"/>
  <c r="F16" i="40"/>
  <c r="X16" i="40" s="1"/>
  <c r="Q16" i="40" s="1"/>
  <c r="R16" i="40" s="1"/>
  <c r="T15" i="40"/>
  <c r="H15" i="40"/>
  <c r="P15" i="40"/>
  <c r="F15" i="40"/>
  <c r="X15" i="40" s="1"/>
  <c r="Q15" i="40" s="1"/>
  <c r="R15" i="40" s="1"/>
  <c r="C78" i="30"/>
  <c r="H58" i="40" l="1"/>
  <c r="H78" i="40"/>
  <c r="G84" i="40"/>
  <c r="H84" i="40" s="1"/>
  <c r="N15" i="43"/>
  <c r="K15" i="43"/>
  <c r="L15" i="43" s="1"/>
  <c r="Q84" i="40"/>
  <c r="R84" i="40" s="1"/>
  <c r="L84" i="40"/>
  <c r="S84" i="40"/>
  <c r="T84" i="40" s="1"/>
  <c r="P84" i="40" l="1"/>
  <c r="C39" i="35"/>
  <c r="E39" i="35"/>
  <c r="D39" i="35"/>
  <c r="N38" i="35"/>
  <c r="K38" i="35"/>
  <c r="L38" i="35" s="1"/>
  <c r="H38" i="35"/>
  <c r="J38" i="35"/>
  <c r="F38" i="35"/>
  <c r="K36" i="35"/>
  <c r="N36" i="35"/>
  <c r="L36" i="35"/>
  <c r="H36" i="35"/>
  <c r="J36" i="35"/>
  <c r="F36" i="35"/>
  <c r="K34" i="35"/>
  <c r="N34" i="35"/>
  <c r="L34" i="35"/>
  <c r="H34" i="35"/>
  <c r="J34" i="35"/>
  <c r="F34" i="35"/>
  <c r="N32" i="35"/>
  <c r="K32" i="35"/>
  <c r="L32" i="35" s="1"/>
  <c r="H32" i="35"/>
  <c r="J32" i="35"/>
  <c r="F32" i="35"/>
  <c r="K30" i="35"/>
  <c r="N30" i="35"/>
  <c r="L30" i="35"/>
  <c r="H30" i="35"/>
  <c r="J30" i="35"/>
  <c r="F30" i="35"/>
  <c r="K28" i="35"/>
  <c r="N28" i="35"/>
  <c r="L28" i="35"/>
  <c r="H28" i="35"/>
  <c r="J28" i="35"/>
  <c r="F28" i="35"/>
  <c r="N26" i="35"/>
  <c r="J26" i="35"/>
  <c r="H26" i="35"/>
  <c r="F26" i="35"/>
  <c r="K26" i="35" s="1"/>
  <c r="L26" i="35" s="1"/>
  <c r="N24" i="35"/>
  <c r="L24" i="35"/>
  <c r="H24" i="35"/>
  <c r="J24" i="35"/>
  <c r="F24" i="35"/>
  <c r="K24" i="35" s="1"/>
  <c r="N22" i="35"/>
  <c r="H22" i="35"/>
  <c r="J22" i="35"/>
  <c r="F22" i="35"/>
  <c r="K22" i="35" s="1"/>
  <c r="L22" i="35" s="1"/>
  <c r="N20" i="35"/>
  <c r="L20" i="35"/>
  <c r="H20" i="35"/>
  <c r="J20" i="35"/>
  <c r="F20" i="35"/>
  <c r="K20" i="35" s="1"/>
  <c r="N18" i="35"/>
  <c r="H18" i="35"/>
  <c r="J18" i="35"/>
  <c r="F18" i="35"/>
  <c r="K18" i="35" s="1"/>
  <c r="L18" i="35" s="1"/>
  <c r="N16" i="35"/>
  <c r="L16" i="35"/>
  <c r="H16" i="35"/>
  <c r="J16" i="35"/>
  <c r="F16" i="35"/>
  <c r="K16" i="35" s="1"/>
  <c r="N14" i="35"/>
  <c r="J14" i="35"/>
  <c r="F14" i="35"/>
  <c r="K14" i="35" s="1"/>
  <c r="L14" i="35" s="1"/>
  <c r="H14" i="35" l="1"/>
  <c r="K39" i="35"/>
  <c r="L39" i="35" s="1"/>
  <c r="M39" i="35"/>
  <c r="N39" i="35" s="1"/>
  <c r="G39" i="35"/>
  <c r="I39" i="35"/>
  <c r="D78" i="30"/>
  <c r="E78" i="30"/>
  <c r="J39" i="35" l="1"/>
  <c r="H39" i="35"/>
  <c r="V78" i="30"/>
  <c r="W78" i="30"/>
  <c r="U78" i="30"/>
  <c r="L17" i="30" l="1"/>
  <c r="L20" i="30"/>
  <c r="L22" i="30"/>
  <c r="L36" i="30"/>
  <c r="L44" i="30"/>
  <c r="L77" i="30" l="1"/>
  <c r="L72" i="30"/>
  <c r="L70" i="30"/>
  <c r="L67" i="30"/>
  <c r="L65" i="30"/>
  <c r="L43" i="30"/>
  <c r="L41" i="30"/>
  <c r="L30" i="30"/>
  <c r="L26" i="30"/>
  <c r="L64" i="30" l="1"/>
  <c r="L61" i="30"/>
  <c r="L46" i="30"/>
  <c r="L49" i="30"/>
  <c r="L53" i="30"/>
  <c r="L55" i="30"/>
  <c r="L59" i="30"/>
  <c r="L29" i="30"/>
  <c r="L32" i="30"/>
  <c r="L33" i="30"/>
  <c r="L39" i="30"/>
  <c r="L69" i="30"/>
  <c r="L18" i="30"/>
  <c r="L15" i="30"/>
  <c r="L73" i="30"/>
  <c r="N78" i="30"/>
  <c r="O78" i="30"/>
  <c r="L24" i="30"/>
  <c r="L63" i="30"/>
  <c r="L14" i="30"/>
  <c r="L23" i="30"/>
  <c r="L28" i="30"/>
  <c r="L34" i="30"/>
  <c r="L35" i="30"/>
  <c r="L38" i="30"/>
  <c r="L42" i="30"/>
  <c r="L48" i="30"/>
  <c r="L50" i="30"/>
  <c r="L52" i="30"/>
  <c r="L56" i="30"/>
  <c r="L58" i="30"/>
  <c r="L75" i="30"/>
  <c r="M78" i="30" l="1"/>
  <c r="K78" i="30"/>
  <c r="I78" i="30"/>
  <c r="J78" i="30"/>
  <c r="P14" i="30" l="1"/>
  <c r="H22" i="30"/>
  <c r="P22" i="30"/>
  <c r="P29" i="30"/>
  <c r="X31" i="30"/>
  <c r="P32" i="30"/>
  <c r="P34" i="30"/>
  <c r="X45" i="30"/>
  <c r="H46" i="30"/>
  <c r="F48" i="30"/>
  <c r="X48" i="30" s="1"/>
  <c r="H49" i="30"/>
  <c r="P50" i="30"/>
  <c r="H52" i="30"/>
  <c r="H53" i="30"/>
  <c r="P69" i="30"/>
  <c r="H70" i="30"/>
  <c r="H73" i="30"/>
  <c r="Q48" i="30" l="1"/>
  <c r="R48" i="30" s="1"/>
  <c r="S78" i="30"/>
  <c r="T48" i="30"/>
  <c r="G78" i="30"/>
  <c r="H78" i="30" s="1"/>
  <c r="L78" i="30"/>
  <c r="P72" i="30"/>
  <c r="P44" i="30"/>
  <c r="P63" i="30"/>
  <c r="P58" i="30"/>
  <c r="H69" i="30"/>
  <c r="P75" i="30"/>
  <c r="P67" i="30"/>
  <c r="P64" i="30"/>
  <c r="P61" i="30"/>
  <c r="P48" i="30"/>
  <c r="P41" i="30"/>
  <c r="P17" i="30"/>
  <c r="P65" i="30"/>
  <c r="P42" i="30"/>
  <c r="P38" i="30"/>
  <c r="P28" i="30"/>
  <c r="P24" i="30"/>
  <c r="P20" i="30"/>
  <c r="P18" i="30"/>
  <c r="P77" i="30"/>
  <c r="H44" i="30"/>
  <c r="P43" i="30"/>
  <c r="P39" i="30"/>
  <c r="P35" i="30"/>
  <c r="P70" i="30"/>
  <c r="P59" i="30"/>
  <c r="P55" i="30"/>
  <c r="P53" i="30"/>
  <c r="P52" i="30"/>
  <c r="P49" i="30"/>
  <c r="P36" i="30"/>
  <c r="P26" i="30"/>
  <c r="P56" i="30"/>
  <c r="H48" i="30"/>
  <c r="P33" i="30"/>
  <c r="P30" i="30"/>
  <c r="P23" i="30"/>
  <c r="P15" i="30"/>
  <c r="P46" i="30"/>
  <c r="H58" i="30"/>
  <c r="P73" i="30"/>
  <c r="H72" i="30"/>
  <c r="H75" i="30"/>
  <c r="H67" i="30"/>
  <c r="H64" i="30"/>
  <c r="H63" i="30"/>
  <c r="H61" i="30"/>
  <c r="H59" i="30"/>
  <c r="H56" i="30"/>
  <c r="H55" i="30"/>
  <c r="H65" i="30"/>
  <c r="H77" i="30"/>
  <c r="H43" i="30"/>
  <c r="H39" i="30"/>
  <c r="H41" i="30"/>
  <c r="H34" i="30"/>
  <c r="H33" i="30"/>
  <c r="H32" i="30"/>
  <c r="H36" i="30"/>
  <c r="H29" i="30"/>
  <c r="H14" i="30"/>
  <c r="H42" i="30"/>
  <c r="H30" i="30"/>
  <c r="H38" i="30"/>
  <c r="H35" i="30"/>
  <c r="H28" i="30"/>
  <c r="H26" i="30"/>
  <c r="H24" i="30"/>
  <c r="H20" i="30"/>
  <c r="H23" i="30"/>
  <c r="H18" i="30"/>
  <c r="H17" i="30"/>
  <c r="H15" i="30"/>
  <c r="P78" i="30" l="1"/>
  <c r="T18" i="30" l="1"/>
  <c r="T20" i="30"/>
  <c r="T30" i="30"/>
  <c r="T34" i="30"/>
  <c r="T46" i="30"/>
  <c r="T53" i="30"/>
  <c r="T55" i="30"/>
  <c r="T32" i="30"/>
  <c r="T38" i="30"/>
  <c r="T50" i="30"/>
  <c r="T58" i="30"/>
  <c r="T14" i="30"/>
  <c r="T35" i="30"/>
  <c r="T59" i="30"/>
  <c r="T63" i="30"/>
  <c r="T15" i="30"/>
  <c r="T26" i="30"/>
  <c r="T36" i="30"/>
  <c r="T41" i="30"/>
  <c r="T17" i="30"/>
  <c r="T22" i="30"/>
  <c r="T33" i="30"/>
  <c r="T49" i="30"/>
  <c r="T23" i="30"/>
  <c r="F64" i="30"/>
  <c r="X64" i="30" s="1"/>
  <c r="F63" i="30"/>
  <c r="X63" i="30" s="1"/>
  <c r="X62" i="30"/>
  <c r="F61" i="30"/>
  <c r="X61" i="30" s="1"/>
  <c r="X60" i="30"/>
  <c r="F59" i="30"/>
  <c r="X59" i="30" s="1"/>
  <c r="F58" i="30"/>
  <c r="X58" i="30" s="1"/>
  <c r="X54" i="30"/>
  <c r="X51" i="30"/>
  <c r="F49" i="30"/>
  <c r="X49" i="30" s="1"/>
  <c r="X47" i="30"/>
  <c r="F41" i="30"/>
  <c r="X41" i="30" s="1"/>
  <c r="F38" i="30"/>
  <c r="X38" i="30" s="1"/>
  <c r="F36" i="30"/>
  <c r="X36" i="30" s="1"/>
  <c r="F35" i="30"/>
  <c r="X35" i="30" s="1"/>
  <c r="F34" i="30"/>
  <c r="X34" i="30" s="1"/>
  <c r="F33" i="30"/>
  <c r="X33" i="30" s="1"/>
  <c r="F28" i="30"/>
  <c r="X28" i="30" s="1"/>
  <c r="X27" i="30"/>
  <c r="F26" i="30"/>
  <c r="X26" i="30" s="1"/>
  <c r="X25" i="30"/>
  <c r="F24" i="30"/>
  <c r="X24" i="30" s="1"/>
  <c r="F23" i="30"/>
  <c r="X23" i="30" s="1"/>
  <c r="F22" i="30"/>
  <c r="X22" i="30" s="1"/>
  <c r="X21" i="30"/>
  <c r="F20" i="30"/>
  <c r="X20" i="30" s="1"/>
  <c r="X16" i="30"/>
  <c r="F15" i="30"/>
  <c r="X15" i="30" s="1"/>
  <c r="F14" i="30"/>
  <c r="X14" i="30" s="1"/>
  <c r="Q38" i="30" l="1"/>
  <c r="R38" i="30" s="1"/>
  <c r="Q61" i="30"/>
  <c r="R61" i="30" s="1"/>
  <c r="Q14" i="30"/>
  <c r="R14" i="30" s="1"/>
  <c r="Q22" i="30"/>
  <c r="R22" i="30" s="1"/>
  <c r="Q26" i="30"/>
  <c r="R26" i="30" s="1"/>
  <c r="Q35" i="30"/>
  <c r="R35" i="30" s="1"/>
  <c r="Q49" i="30"/>
  <c r="R49" i="30" s="1"/>
  <c r="F55" i="30"/>
  <c r="X55" i="30" s="1"/>
  <c r="Q58" i="30"/>
  <c r="R58" i="30" s="1"/>
  <c r="Q64" i="30"/>
  <c r="Q23" i="30"/>
  <c r="R23" i="30" s="1"/>
  <c r="F32" i="30"/>
  <c r="X32" i="30" s="1"/>
  <c r="Q36" i="30"/>
  <c r="R36" i="30" s="1"/>
  <c r="Q59" i="30"/>
  <c r="R59" i="30" s="1"/>
  <c r="Q34" i="30"/>
  <c r="R34" i="30" s="1"/>
  <c r="Q20" i="30"/>
  <c r="R20" i="30" s="1"/>
  <c r="Q24" i="30"/>
  <c r="R24" i="30" s="1"/>
  <c r="Q28" i="30"/>
  <c r="R28" i="30" s="1"/>
  <c r="Q33" i="30"/>
  <c r="R33" i="30" s="1"/>
  <c r="F46" i="30"/>
  <c r="X46" i="30" s="1"/>
  <c r="Q63" i="30"/>
  <c r="R63" i="30" s="1"/>
  <c r="F30" i="30"/>
  <c r="X30" i="30" s="1"/>
  <c r="X19" i="30"/>
  <c r="X40" i="30"/>
  <c r="F53" i="30"/>
  <c r="X53" i="30" s="1"/>
  <c r="X18" i="30"/>
  <c r="X37" i="30"/>
  <c r="T56" i="30"/>
  <c r="F50" i="30"/>
  <c r="X50" i="30" s="1"/>
  <c r="T61" i="30"/>
  <c r="F29" i="30"/>
  <c r="X29" i="30" s="1"/>
  <c r="T39" i="30"/>
  <c r="T24" i="30"/>
  <c r="F44" i="30"/>
  <c r="X44" i="30" s="1"/>
  <c r="F52" i="30"/>
  <c r="X52" i="30" s="1"/>
  <c r="T44" i="30"/>
  <c r="T64" i="30"/>
  <c r="T43" i="30"/>
  <c r="T29" i="30"/>
  <c r="F39" i="30"/>
  <c r="X39" i="30" s="1"/>
  <c r="F43" i="30"/>
  <c r="X43" i="30" s="1"/>
  <c r="F56" i="30"/>
  <c r="X56" i="30" s="1"/>
  <c r="X57" i="30"/>
  <c r="T28" i="30"/>
  <c r="T52" i="30"/>
  <c r="F17" i="30"/>
  <c r="X17" i="30" s="1"/>
  <c r="T67" i="30"/>
  <c r="T70" i="30"/>
  <c r="F42" i="30"/>
  <c r="X42" i="30" s="1"/>
  <c r="T42" i="30"/>
  <c r="Q41" i="30"/>
  <c r="R64" i="30"/>
  <c r="T73" i="30"/>
  <c r="Q15" i="30"/>
  <c r="T72" i="30"/>
  <c r="Q30" i="30" l="1"/>
  <c r="R30" i="30" s="1"/>
  <c r="Q42" i="30"/>
  <c r="R42" i="30" s="1"/>
  <c r="Q17" i="30"/>
  <c r="R17" i="30" s="1"/>
  <c r="Q53" i="30"/>
  <c r="R53" i="30" s="1"/>
  <c r="Q55" i="30"/>
  <c r="R55" i="30" s="1"/>
  <c r="Q46" i="30"/>
  <c r="R46" i="30" s="1"/>
  <c r="Q32" i="30"/>
  <c r="R32" i="30" s="1"/>
  <c r="Q39" i="30"/>
  <c r="R39" i="30" s="1"/>
  <c r="Q29" i="30"/>
  <c r="R29" i="30" s="1"/>
  <c r="Q56" i="30"/>
  <c r="R56" i="30" s="1"/>
  <c r="Q52" i="30"/>
  <c r="R52" i="30" s="1"/>
  <c r="Q43" i="30"/>
  <c r="R43" i="30" s="1"/>
  <c r="Q44" i="30"/>
  <c r="R44" i="30" s="1"/>
  <c r="Q18" i="30"/>
  <c r="R18" i="30" s="1"/>
  <c r="Q50" i="30"/>
  <c r="R50" i="30" s="1"/>
  <c r="T75" i="30"/>
  <c r="T77" i="30"/>
  <c r="T69" i="30"/>
  <c r="T65" i="30"/>
  <c r="R41" i="30"/>
  <c r="R15" i="30"/>
  <c r="T78" i="30" l="1"/>
  <c r="X68" i="30" l="1"/>
  <c r="F72" i="30"/>
  <c r="X72" i="30" s="1"/>
  <c r="X74" i="30"/>
  <c r="F69" i="30"/>
  <c r="X69" i="30" s="1"/>
  <c r="F67" i="30"/>
  <c r="X67" i="30" s="1"/>
  <c r="F77" i="30"/>
  <c r="X77" i="30" s="1"/>
  <c r="X76" i="30"/>
  <c r="F73" i="30"/>
  <c r="X73" i="30" s="1"/>
  <c r="X71" i="30"/>
  <c r="F70" i="30"/>
  <c r="X70" i="30" s="1"/>
  <c r="X66" i="30"/>
  <c r="F75" i="30"/>
  <c r="X75" i="30" s="1"/>
  <c r="Q73" i="30" l="1"/>
  <c r="R73" i="30" s="1"/>
  <c r="Q67" i="30"/>
  <c r="R67" i="30" s="1"/>
  <c r="Q69" i="30"/>
  <c r="R69" i="30" s="1"/>
  <c r="Q72" i="30"/>
  <c r="R72" i="30" s="1"/>
  <c r="Q75" i="30"/>
  <c r="Q70" i="30"/>
  <c r="R70" i="30" s="1"/>
  <c r="Q77" i="30"/>
  <c r="R77" i="30" s="1"/>
  <c r="F65" i="30"/>
  <c r="X65" i="30" s="1"/>
  <c r="R75" i="30"/>
  <c r="Q65" i="30" l="1"/>
  <c r="R65" i="30" s="1"/>
  <c r="Q78" i="30" l="1"/>
  <c r="R78" i="30" s="1"/>
</calcChain>
</file>

<file path=xl/sharedStrings.xml><?xml version="1.0" encoding="utf-8"?>
<sst xmlns="http://schemas.openxmlformats.org/spreadsheetml/2006/main" count="427" uniqueCount="116">
  <si>
    <t>Всего</t>
  </si>
  <si>
    <t>-</t>
  </si>
  <si>
    <t>Проект квот добычи охотничьих ресурсов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</si>
  <si>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Лось</t>
    </r>
  </si>
  <si>
    <t>N п/п</t>
  </si>
  <si>
    <t>Наименование муниципальных образований (районы, округа), охотничьих угодий, иных территорий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</si>
  <si>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</si>
  <si>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</si>
  <si>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</si>
  <si>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</si>
  <si>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</si>
  <si>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Допустимый процент изьятия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</si>
  <si>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</si>
  <si>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</si>
  <si>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</si>
  <si>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</si>
  <si>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 % от численности</t>
  </si>
  <si>
    <t>в том числе</t>
  </si>
  <si>
    <t>в том числе:</t>
  </si>
  <si>
    <t>освоение квоты, %</t>
  </si>
  <si>
    <t>взрослые животные 
(старше 1 года)</t>
  </si>
  <si>
    <t>до 1 года</t>
  </si>
  <si>
    <t>взрослые животные (старше 1 года)</t>
  </si>
  <si>
    <t>самцы во время гона</t>
  </si>
  <si>
    <t>без разделения по половому признаку</t>
  </si>
  <si>
    <t>Итого:</t>
  </si>
  <si>
    <t>2022 - 2023 г.</t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</si>
  <si>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Барсук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</si>
  <si>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Косуля сибирская</t>
    </r>
  </si>
  <si>
    <r>
      <t xml:space="preserve">Вид охотничьих ресурсов </t>
    </r>
    <r>
      <rPr>
        <u/>
        <sz val="11"/>
        <rFont val="Times New Roman"/>
        <family val="1"/>
        <charset val="204"/>
      </rPr>
      <t>Рысь</t>
    </r>
  </si>
  <si>
    <t>2023 - 2024 г.</t>
  </si>
  <si>
    <t>на период с 1 августа 2023 г. по 1 августа 2024 г.</t>
  </si>
  <si>
    <t>ООО "Русич"</t>
  </si>
  <si>
    <t>Барышское УООООиР</t>
  </si>
  <si>
    <t>ООО "Чилим"</t>
  </si>
  <si>
    <t>Вешкаймское УООООиР</t>
  </si>
  <si>
    <t>Инзенское УООООиР</t>
  </si>
  <si>
    <t>Карсунское УООООиР</t>
  </si>
  <si>
    <t>Кузоватовское УООООиР</t>
  </si>
  <si>
    <t>ООО "Руский лес"</t>
  </si>
  <si>
    <t>ООО СОК "Магнум"</t>
  </si>
  <si>
    <t>Майнское УООООиР</t>
  </si>
  <si>
    <t>ООО "Калинка-Сервис"</t>
  </si>
  <si>
    <t>ООО "Маяк"</t>
  </si>
  <si>
    <t xml:space="preserve">ООУ Майнского района </t>
  </si>
  <si>
    <t>Мелекесское УООООиР</t>
  </si>
  <si>
    <t>ООУ Мелекесского района</t>
  </si>
  <si>
    <t>Николаевское УООООиР</t>
  </si>
  <si>
    <t>ООО СПП "Наша Родина"</t>
  </si>
  <si>
    <t>ООО "Победа"</t>
  </si>
  <si>
    <t>ООО "Прасковьинское"</t>
  </si>
  <si>
    <t>Новомалыклинское УООООиР</t>
  </si>
  <si>
    <t>ООО "Илюхин"</t>
  </si>
  <si>
    <t>ООО "Перевозчик"</t>
  </si>
  <si>
    <t>Новоспасское УООООиР</t>
  </si>
  <si>
    <t>ООО "Феникс"</t>
  </si>
  <si>
    <t>Павловское УООООиР</t>
  </si>
  <si>
    <t>АНО СОК "Вепрь"</t>
  </si>
  <si>
    <t>Радищевское УООООиР</t>
  </si>
  <si>
    <t>Сенгилеевское УООООиР</t>
  </si>
  <si>
    <t>ООУ Старокулаткинского района</t>
  </si>
  <si>
    <t>ООО "Междуречье"</t>
  </si>
  <si>
    <t>Старомайнское УООООиР</t>
  </si>
  <si>
    <t>Сурское УООООиР</t>
  </si>
  <si>
    <t>ООО "Октан-Ресурс"</t>
  </si>
  <si>
    <t>Тереньгульское УООООиР</t>
  </si>
  <si>
    <t xml:space="preserve">ООО "Охотник" </t>
  </si>
  <si>
    <t>ПО УЗМВ  "Волжанка"</t>
  </si>
  <si>
    <t>Цильнинское УООООиР</t>
  </si>
  <si>
    <t>Чердаклинское УООООиР</t>
  </si>
  <si>
    <t>ООО "ЭкоЛайф"</t>
  </si>
  <si>
    <t xml:space="preserve"> </t>
  </si>
  <si>
    <t>Базарносызганский район</t>
  </si>
  <si>
    <t>Барышский район</t>
  </si>
  <si>
    <t>Вешкаймский район</t>
  </si>
  <si>
    <t>Инзенский 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</si>
  <si>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</si>
  <si>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</si>
  <si>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</si>
  <si>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</si>
  <si>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</si>
  <si>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</si>
  <si>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</si>
  <si>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</si>
  <si>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 xml:space="preserve"> 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</si>
  <si>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</si>
  <si>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</si>
  <si>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</si>
  <si>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</si>
  <si>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</si>
  <si>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</si>
  <si>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</si>
  <si>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</si>
  <si>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r>
      <t xml:space="preserve">Субъект Российской Федерации </t>
    </r>
    <r>
      <rPr>
        <u/>
        <sz val="11"/>
        <rFont val="Times New Roman"/>
        <family val="1"/>
        <charset val="204"/>
      </rPr>
      <t>Ульяновская область</t>
    </r>
  </si>
  <si>
    <t>А НП ОО "Ульяновск-Охота"</t>
  </si>
  <si>
    <t>ООО "ОФК"</t>
  </si>
  <si>
    <t>ООУ Майнского района</t>
  </si>
  <si>
    <t>ВОО УГ Базарносызганского района</t>
  </si>
  <si>
    <t xml:space="preserve"> ВОО УГ Инзенского района</t>
  </si>
  <si>
    <t>ВОО УГ Старомайнского района</t>
  </si>
  <si>
    <t>УООООиР Барышского района</t>
  </si>
  <si>
    <t>УООООиР Вешкаймского района</t>
  </si>
  <si>
    <t>Инзенский район</t>
  </si>
  <si>
    <t>УООООиР Инзенского района</t>
  </si>
  <si>
    <t>УООООиР Карсунского района</t>
  </si>
  <si>
    <t>УООООиР Кузоватовского района</t>
  </si>
  <si>
    <t>УООООиР Майнского района</t>
  </si>
  <si>
    <t>УООООиР Мелекесского района</t>
  </si>
  <si>
    <t>УООООи Р Николаевского района</t>
  </si>
  <si>
    <t>Новоспааский район</t>
  </si>
  <si>
    <t>УООООиР Новоспасского района</t>
  </si>
  <si>
    <t>УООООиР Новомалыклинского района</t>
  </si>
  <si>
    <t>УООООиР Радищевского района</t>
  </si>
  <si>
    <t>УООООиР Тереньгульского района</t>
  </si>
  <si>
    <t>УООООиР Чердаклинского района</t>
  </si>
  <si>
    <t>Радищевский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</si>
</sst>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42">
    <xf numFmtId="0" fontId="0" fillId="0" borderId="0" xfId="0"/>
    <xf numFmtId="0" fontId="3" fillId="0" borderId="0" xfId="1" applyFont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4" borderId="1" xfId="1" applyFont="1" applyFill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27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66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66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id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87;&#1077;&#1095;&#1072;&#1090;&#1082;&#1072;/&#1050;&#1086;&#1089;&#1091;&#1083;&#1080;%20&#1087;&#1086;%20&#1088;&#1072;&#1081;&#1086;&#1085;&#1072;&#1084;%20&#1080;%20&#1091;&#1075;&#1086;&#1076;&#110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">
          <cell r="B10">
            <v>1</v>
          </cell>
          <cell r="C10" t="str">
            <v>Базарносызганский</v>
          </cell>
        </row>
        <row r="11">
          <cell r="C11" t="str">
            <v>ВОО УГ Базарносызганского района</v>
          </cell>
          <cell r="V11">
            <v>14.03700065612793</v>
          </cell>
        </row>
        <row r="13">
          <cell r="C13" t="str">
            <v>ООО Русич</v>
          </cell>
          <cell r="V13">
            <v>30.552000045776367</v>
          </cell>
        </row>
        <row r="14">
          <cell r="C14" t="str">
            <v>ООУ Базарносызганского района</v>
          </cell>
          <cell r="V14">
            <v>14</v>
          </cell>
        </row>
        <row r="15">
          <cell r="B15" t="str">
            <v>2</v>
          </cell>
          <cell r="C15" t="str">
            <v>Барышский</v>
          </cell>
        </row>
        <row r="17">
          <cell r="C17" t="str">
            <v>ООО Чилим</v>
          </cell>
          <cell r="V17">
            <v>11.694000244140625</v>
          </cell>
        </row>
        <row r="18">
          <cell r="C18" t="str">
            <v>ООУ Барышского района</v>
          </cell>
          <cell r="V18">
            <v>16.971000671386719</v>
          </cell>
        </row>
        <row r="19">
          <cell r="C19" t="str">
            <v>УООООиР Барышского района</v>
          </cell>
          <cell r="V19">
            <v>141.89999389648437</v>
          </cell>
        </row>
        <row r="20">
          <cell r="B20" t="str">
            <v>3</v>
          </cell>
          <cell r="C20" t="str">
            <v>Вешкаймский</v>
          </cell>
        </row>
        <row r="21">
          <cell r="C21" t="str">
            <v>УООООиР Вешкаймского района</v>
          </cell>
          <cell r="V21">
            <v>124.20100402832031</v>
          </cell>
        </row>
        <row r="22">
          <cell r="B22" t="str">
            <v>4</v>
          </cell>
          <cell r="C22" t="str">
            <v>Инзенский</v>
          </cell>
        </row>
        <row r="23">
          <cell r="C23" t="str">
            <v>ВОО УГ Инзенского района</v>
          </cell>
          <cell r="V23">
            <v>9.3129997253417969</v>
          </cell>
        </row>
        <row r="24">
          <cell r="C24" t="str">
            <v>ООО "ОФК"</v>
          </cell>
          <cell r="V24">
            <v>22.475000381469727</v>
          </cell>
        </row>
        <row r="25">
          <cell r="C25" t="str">
            <v>УООООиР Инзенского района</v>
          </cell>
          <cell r="V25">
            <v>135.30000305175781</v>
          </cell>
        </row>
        <row r="26">
          <cell r="B26" t="str">
            <v>5</v>
          </cell>
          <cell r="C26" t="str">
            <v>Карсунский</v>
          </cell>
        </row>
        <row r="27">
          <cell r="C27" t="str">
            <v>УООООиР Карсунского района</v>
          </cell>
          <cell r="V27">
            <v>143.21200561523437</v>
          </cell>
        </row>
        <row r="28">
          <cell r="B28" t="str">
            <v>6</v>
          </cell>
          <cell r="C28" t="str">
            <v>Кузоватовский</v>
          </cell>
        </row>
        <row r="29">
          <cell r="C29" t="str">
            <v>ООО Русский лес</v>
          </cell>
          <cell r="V29">
            <v>63.324298858642578</v>
          </cell>
        </row>
        <row r="30">
          <cell r="C30" t="str">
            <v>ООО СОК "Магнум"</v>
          </cell>
          <cell r="V30">
            <v>52.549999237060547</v>
          </cell>
        </row>
        <row r="31">
          <cell r="C31" t="str">
            <v>УООООиР Кузоватовского района</v>
          </cell>
          <cell r="V31">
            <v>74.330001831054688</v>
          </cell>
        </row>
        <row r="32">
          <cell r="B32" t="str">
            <v>7</v>
          </cell>
          <cell r="C32" t="str">
            <v>Майнский</v>
          </cell>
        </row>
        <row r="33">
          <cell r="C33" t="str">
            <v>А НП ОО Ульяновск-охота</v>
          </cell>
          <cell r="V33">
            <v>11.600000381469727</v>
          </cell>
        </row>
        <row r="34">
          <cell r="C34" t="str">
            <v>ООО "Калинка-Сервис"</v>
          </cell>
          <cell r="V34">
            <v>37.160999298095703</v>
          </cell>
        </row>
        <row r="35">
          <cell r="C35" t="str">
            <v>ООО Маяк</v>
          </cell>
          <cell r="V35">
            <v>21.280000686645508</v>
          </cell>
        </row>
        <row r="37">
          <cell r="C37" t="str">
            <v>УООООиР Майнского района</v>
          </cell>
          <cell r="V37">
            <v>70</v>
          </cell>
        </row>
        <row r="38">
          <cell r="B38" t="str">
            <v>8</v>
          </cell>
          <cell r="C38" t="str">
            <v>Мелекесский</v>
          </cell>
        </row>
        <row r="39">
          <cell r="C39" t="str">
            <v>УОО Мелекесского района участок 1</v>
          </cell>
          <cell r="V39">
            <v>123.69999694824219</v>
          </cell>
        </row>
        <row r="40">
          <cell r="C40" t="str">
            <v>УОО Мелекесского района, участок 1</v>
          </cell>
          <cell r="V40">
            <v>15.100000381469727</v>
          </cell>
        </row>
        <row r="41">
          <cell r="C41" t="str">
            <v>УООООиР Мелекесского района</v>
          </cell>
          <cell r="V41">
            <v>126.10000610351563</v>
          </cell>
        </row>
        <row r="42">
          <cell r="B42" t="str">
            <v>9</v>
          </cell>
          <cell r="C42" t="str">
            <v>Николаевский</v>
          </cell>
        </row>
        <row r="43">
          <cell r="C43" t="str">
            <v>ООО "Прасковьинское"</v>
          </cell>
          <cell r="V43">
            <v>33.056999206542969</v>
          </cell>
        </row>
        <row r="44">
          <cell r="C44" t="str">
            <v>ООО "СПП "Наша Родина"</v>
          </cell>
          <cell r="V44">
            <v>16.26300048828125</v>
          </cell>
        </row>
        <row r="45">
          <cell r="C45" t="str">
            <v>ООО Победа</v>
          </cell>
          <cell r="V45">
            <v>30.052000045776367</v>
          </cell>
        </row>
        <row r="46">
          <cell r="C46" t="str">
            <v>УООООиР Николаевского района</v>
          </cell>
          <cell r="V46">
            <v>79.1199951171875</v>
          </cell>
        </row>
        <row r="47">
          <cell r="B47" t="str">
            <v>10</v>
          </cell>
          <cell r="C47" t="str">
            <v>Новомалыклинский</v>
          </cell>
        </row>
        <row r="48">
          <cell r="C48" t="str">
            <v>УООООиР Новомалыклинского района</v>
          </cell>
          <cell r="V48">
            <v>81.245002746582031</v>
          </cell>
        </row>
        <row r="49">
          <cell r="B49" t="str">
            <v>11</v>
          </cell>
          <cell r="C49" t="str">
            <v>Новоспасский</v>
          </cell>
        </row>
        <row r="50">
          <cell r="C50" t="str">
            <v>ООО Илюхин</v>
          </cell>
          <cell r="V50">
            <v>15.801000595092773</v>
          </cell>
        </row>
        <row r="51">
          <cell r="C51" t="str">
            <v>ООО Перевозчик</v>
          </cell>
          <cell r="V51">
            <v>17.88599967956543</v>
          </cell>
        </row>
        <row r="52">
          <cell r="C52" t="str">
            <v>УООООиР Новоспассского района</v>
          </cell>
          <cell r="V52">
            <v>69.199996948242188</v>
          </cell>
        </row>
        <row r="53">
          <cell r="B53" t="str">
            <v>12</v>
          </cell>
          <cell r="C53" t="str">
            <v>Павловский</v>
          </cell>
        </row>
        <row r="54">
          <cell r="C54" t="str">
            <v>ООО Феникс</v>
          </cell>
          <cell r="V54">
            <v>10.413000106811523</v>
          </cell>
        </row>
        <row r="55">
          <cell r="C55" t="str">
            <v>УООООиР Павловского района</v>
          </cell>
          <cell r="V55">
            <v>59.560001373291016</v>
          </cell>
        </row>
        <row r="56">
          <cell r="B56" t="str">
            <v>13</v>
          </cell>
          <cell r="C56" t="str">
            <v>Радищевский</v>
          </cell>
        </row>
        <row r="57">
          <cell r="C57" t="str">
            <v>АНО СОК Вепрь</v>
          </cell>
          <cell r="V57">
            <v>9.0150003433227539</v>
          </cell>
        </row>
        <row r="58">
          <cell r="C58" t="str">
            <v>ООО Ивушка</v>
          </cell>
          <cell r="V58">
            <v>16.802999496459961</v>
          </cell>
        </row>
        <row r="59">
          <cell r="C59" t="str">
            <v>ООУ Радищевского района</v>
          </cell>
          <cell r="V59">
            <v>68.099998474121094</v>
          </cell>
        </row>
        <row r="60">
          <cell r="C60" t="str">
            <v>УООООиР Радищевского района</v>
          </cell>
          <cell r="V60">
            <v>46.175003051757813</v>
          </cell>
        </row>
        <row r="61">
          <cell r="B61" t="str">
            <v>14</v>
          </cell>
          <cell r="C61" t="str">
            <v>Сенгилеевский</v>
          </cell>
        </row>
        <row r="62">
          <cell r="C62" t="str">
            <v>УООООиР Сенгилеевского района</v>
          </cell>
          <cell r="V62">
            <v>23.899999618530273</v>
          </cell>
        </row>
        <row r="63">
          <cell r="B63" t="str">
            <v>15</v>
          </cell>
          <cell r="C63" t="str">
            <v>Старокулаткинский</v>
          </cell>
        </row>
        <row r="64">
          <cell r="C64" t="str">
            <v>ООУ Старокулаткинского района</v>
          </cell>
          <cell r="V64">
            <v>97.800003051757813</v>
          </cell>
        </row>
        <row r="65">
          <cell r="B65" t="str">
            <v>16</v>
          </cell>
          <cell r="C65" t="str">
            <v>Старомайнский</v>
          </cell>
        </row>
        <row r="66">
          <cell r="C66" t="str">
            <v>ВОО УГ Старомайнского района</v>
          </cell>
          <cell r="V66">
            <v>44.311000823974609</v>
          </cell>
        </row>
        <row r="67">
          <cell r="C67" t="str">
            <v>ООО Междуречье</v>
          </cell>
          <cell r="V67">
            <v>13.621999740600586</v>
          </cell>
        </row>
        <row r="68">
          <cell r="C68" t="str">
            <v>УООООиР Старомайнского района</v>
          </cell>
          <cell r="V68">
            <v>115.03400421142578</v>
          </cell>
        </row>
        <row r="69">
          <cell r="B69" t="str">
            <v>17</v>
          </cell>
          <cell r="C69" t="str">
            <v>Сурский</v>
          </cell>
        </row>
        <row r="70">
          <cell r="C70" t="str">
            <v>УООООиР Сурский район</v>
          </cell>
          <cell r="V70">
            <v>137.99099731445312</v>
          </cell>
        </row>
        <row r="71">
          <cell r="B71" t="str">
            <v>18</v>
          </cell>
          <cell r="C71" t="str">
            <v>Тереньгульский</v>
          </cell>
        </row>
        <row r="72">
          <cell r="C72" t="str">
            <v>ООО Октан-Ресурс</v>
          </cell>
          <cell r="V72">
            <v>41.043998718261719</v>
          </cell>
        </row>
        <row r="73">
          <cell r="C73" t="str">
            <v>УООООиР Тереньгульского района</v>
          </cell>
          <cell r="V73">
            <v>129.94100952148437</v>
          </cell>
        </row>
        <row r="74">
          <cell r="B74" t="str">
            <v>19</v>
          </cell>
          <cell r="C74" t="str">
            <v>Ульяновский</v>
          </cell>
        </row>
        <row r="75">
          <cell r="C75" t="str">
            <v>ООО "Охотник"</v>
          </cell>
          <cell r="V75">
            <v>73.871002197265625</v>
          </cell>
        </row>
        <row r="76">
          <cell r="C76" t="str">
            <v>ООУ Ульяновского района</v>
          </cell>
          <cell r="V76">
            <v>14.600000381469727</v>
          </cell>
        </row>
        <row r="77">
          <cell r="C77" t="str">
            <v>ПО УЗМВ "Волжанка"</v>
          </cell>
          <cell r="V77">
            <v>13.258999824523926</v>
          </cell>
        </row>
        <row r="78">
          <cell r="B78" t="str">
            <v>20</v>
          </cell>
          <cell r="C78" t="str">
            <v>Цильнинский</v>
          </cell>
        </row>
        <row r="79">
          <cell r="C79" t="str">
            <v>УООООиР Цильнинского района</v>
          </cell>
          <cell r="V79">
            <v>125.20000457763672</v>
          </cell>
        </row>
        <row r="80">
          <cell r="B80" t="str">
            <v>21</v>
          </cell>
          <cell r="C80" t="str">
            <v>Чердаклинский</v>
          </cell>
        </row>
        <row r="81">
          <cell r="C81" t="str">
            <v>УООООиР Чердаклинского района</v>
          </cell>
          <cell r="V81">
            <v>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view="pageBreakPreview" zoomScale="94" zoomScaleNormal="70" zoomScaleSheetLayoutView="94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V13" sqref="V13"/>
    </sheetView>
  </sheetViews>
  <sheetFormatPr defaultColWidth="8.85546875" defaultRowHeight="12.75" x14ac:dyDescent="0.25"/>
  <cols>
    <col min="1" max="1" width="4.5703125" style="1" customWidth="1"/>
    <col min="2" max="2" width="37.28515625" style="5" customWidth="1"/>
    <col min="3" max="3" width="22.7109375" style="1" customWidth="1"/>
    <col min="4" max="4" width="8.28515625" style="1" customWidth="1"/>
    <col min="5" max="5" width="7.7109375" style="1" customWidth="1"/>
    <col min="6" max="6" width="22.7109375" style="1" customWidth="1"/>
    <col min="7" max="7" width="8.85546875" style="1" customWidth="1"/>
    <col min="8" max="8" width="9.42578125" style="1" customWidth="1"/>
    <col min="9" max="9" width="8.85546875" style="1" customWidth="1"/>
    <col min="10" max="10" width="11.85546875" style="1" customWidth="1"/>
    <col min="11" max="13" width="8.85546875" style="1" customWidth="1"/>
    <col min="14" max="14" width="11.28515625" style="1" customWidth="1"/>
    <col min="15" max="15" width="8.85546875" style="1" customWidth="1"/>
    <col min="16" max="16" width="9" style="1" customWidth="1"/>
    <col min="17" max="18" width="8.85546875" style="1" customWidth="1"/>
    <col min="19" max="19" width="8.85546875" style="1"/>
    <col min="20" max="21" width="8.85546875" style="1" customWidth="1"/>
    <col min="22" max="22" width="10.7109375" style="1" customWidth="1"/>
    <col min="23" max="23" width="8.85546875" style="1" customWidth="1"/>
    <col min="24" max="24" width="11.5703125" style="9" customWidth="1"/>
    <col min="25" max="16384" width="8.85546875" style="1"/>
  </cols>
  <sheetData>
    <row r="1" spans="1:24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4" s="13" customFormat="1" ht="15" x14ac:dyDescent="0.25">
      <c r="A4" s="39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9"/>
    </row>
    <row r="5" spans="1:24" x14ac:dyDescent="0.25">
      <c r="B5" s="1"/>
    </row>
    <row r="6" spans="1:24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/>
      <c r="L6" s="37"/>
      <c r="M6" s="37"/>
      <c r="N6" s="37"/>
      <c r="O6" s="37"/>
      <c r="P6" s="37"/>
      <c r="Q6" s="37" t="s">
        <v>10</v>
      </c>
      <c r="R6" s="37"/>
      <c r="S6" s="37"/>
      <c r="T6" s="37"/>
      <c r="U6" s="37"/>
      <c r="V6" s="37"/>
      <c r="W6" s="37"/>
      <c r="X6" s="41" t="s">
        <v>11</v>
      </c>
    </row>
    <row r="7" spans="1:24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/>
      <c r="J7" s="37"/>
      <c r="K7" s="37"/>
      <c r="L7" s="37" t="s">
        <v>13</v>
      </c>
      <c r="M7" s="37"/>
      <c r="N7" s="37"/>
      <c r="O7" s="37"/>
      <c r="P7" s="37"/>
      <c r="Q7" s="37" t="s">
        <v>14</v>
      </c>
      <c r="R7" s="37"/>
      <c r="S7" s="37" t="s">
        <v>15</v>
      </c>
      <c r="T7" s="37"/>
      <c r="U7" s="37"/>
      <c r="V7" s="37"/>
      <c r="W7" s="37"/>
      <c r="X7" s="41"/>
    </row>
    <row r="8" spans="1:24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17</v>
      </c>
      <c r="J8" s="37"/>
      <c r="K8" s="37"/>
      <c r="L8" s="37" t="s">
        <v>0</v>
      </c>
      <c r="M8" s="37" t="s">
        <v>18</v>
      </c>
      <c r="N8" s="37"/>
      <c r="O8" s="37"/>
      <c r="P8" s="37" t="s">
        <v>19</v>
      </c>
      <c r="Q8" s="37" t="s">
        <v>0</v>
      </c>
      <c r="R8" s="37" t="s">
        <v>16</v>
      </c>
      <c r="S8" s="37" t="s">
        <v>0</v>
      </c>
      <c r="T8" s="37" t="s">
        <v>16</v>
      </c>
      <c r="U8" s="37" t="s">
        <v>18</v>
      </c>
      <c r="V8" s="37"/>
      <c r="W8" s="37"/>
      <c r="X8" s="41"/>
    </row>
    <row r="9" spans="1:24" ht="13.15" customHeight="1" x14ac:dyDescent="0.25">
      <c r="A9" s="37"/>
      <c r="B9" s="40"/>
      <c r="C9" s="37"/>
      <c r="D9" s="37"/>
      <c r="E9" s="37"/>
      <c r="F9" s="37"/>
      <c r="G9" s="37"/>
      <c r="H9" s="37"/>
      <c r="I9" s="37" t="s">
        <v>20</v>
      </c>
      <c r="J9" s="37"/>
      <c r="K9" s="37" t="s">
        <v>21</v>
      </c>
      <c r="L9" s="37"/>
      <c r="M9" s="37" t="s">
        <v>22</v>
      </c>
      <c r="N9" s="37"/>
      <c r="O9" s="37" t="s">
        <v>21</v>
      </c>
      <c r="P9" s="37"/>
      <c r="Q9" s="37"/>
      <c r="R9" s="37"/>
      <c r="S9" s="37"/>
      <c r="T9" s="37"/>
      <c r="U9" s="37" t="s">
        <v>22</v>
      </c>
      <c r="V9" s="37"/>
      <c r="W9" s="37" t="s">
        <v>21</v>
      </c>
      <c r="X9" s="41"/>
    </row>
    <row r="10" spans="1:24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1"/>
    </row>
    <row r="11" spans="1:24" ht="75" x14ac:dyDescent="0.25">
      <c r="A11" s="37"/>
      <c r="B11" s="40"/>
      <c r="C11" s="37"/>
      <c r="D11" s="37"/>
      <c r="E11" s="37"/>
      <c r="F11" s="37"/>
      <c r="G11" s="37"/>
      <c r="H11" s="37"/>
      <c r="I11" s="14" t="s">
        <v>23</v>
      </c>
      <c r="J11" s="14" t="s">
        <v>24</v>
      </c>
      <c r="K11" s="37"/>
      <c r="L11" s="37"/>
      <c r="M11" s="14" t="s">
        <v>23</v>
      </c>
      <c r="N11" s="14" t="s">
        <v>24</v>
      </c>
      <c r="O11" s="37"/>
      <c r="P11" s="37"/>
      <c r="Q11" s="37"/>
      <c r="R11" s="37"/>
      <c r="S11" s="37"/>
      <c r="T11" s="37"/>
      <c r="U11" s="14" t="s">
        <v>23</v>
      </c>
      <c r="V11" s="14" t="s">
        <v>24</v>
      </c>
      <c r="W11" s="37"/>
      <c r="X11" s="41"/>
    </row>
    <row r="12" spans="1:24" ht="15" x14ac:dyDescent="0.25">
      <c r="A12" s="14">
        <v>1</v>
      </c>
      <c r="B12" s="15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  <c r="M12" s="14">
        <v>13</v>
      </c>
      <c r="N12" s="14">
        <v>14</v>
      </c>
      <c r="O12" s="14">
        <v>15</v>
      </c>
      <c r="P12" s="14">
        <v>16</v>
      </c>
      <c r="Q12" s="14">
        <v>17</v>
      </c>
      <c r="R12" s="14">
        <v>18</v>
      </c>
      <c r="S12" s="14">
        <v>19</v>
      </c>
      <c r="T12" s="14">
        <v>20</v>
      </c>
      <c r="U12" s="14">
        <v>21</v>
      </c>
      <c r="V12" s="14">
        <v>22</v>
      </c>
      <c r="W12" s="14">
        <v>23</v>
      </c>
      <c r="X12" s="41"/>
    </row>
    <row r="13" spans="1:24" ht="15" x14ac:dyDescent="0.25">
      <c r="A13" s="16">
        <v>1</v>
      </c>
      <c r="B13" s="31" t="s">
        <v>72</v>
      </c>
      <c r="C13" s="14"/>
      <c r="D13" s="20"/>
      <c r="E13" s="7"/>
      <c r="F13" s="2"/>
      <c r="G13" s="14"/>
      <c r="H13" s="3"/>
      <c r="I13" s="19"/>
      <c r="J13" s="19"/>
      <c r="K13" s="19"/>
      <c r="L13" s="12"/>
      <c r="M13" s="19"/>
      <c r="N13" s="19"/>
      <c r="O13" s="19"/>
      <c r="P13" s="14" t="s">
        <v>71</v>
      </c>
      <c r="Q13" s="14"/>
      <c r="R13" s="12"/>
      <c r="S13" s="4"/>
      <c r="T13" s="4"/>
      <c r="U13" s="4" t="s">
        <v>71</v>
      </c>
      <c r="V13" s="4" t="s">
        <v>71</v>
      </c>
      <c r="W13" s="4" t="s">
        <v>71</v>
      </c>
      <c r="X13" s="17">
        <f>IF(AND(F13&lt;=1),5,IF(AND(F13&gt;1,F13&lt;=3),8,IF(AND(F13&gt;3,F13&lt;=6),12,IF(AND(F13&gt;6,F13&lt;=9),15,IF(AND(F13&gt;9,F13&lt;=12),18,IF(AND(F13&gt;12),20,))))))</f>
        <v>5</v>
      </c>
    </row>
    <row r="14" spans="1:24" ht="15" x14ac:dyDescent="0.25">
      <c r="A14" s="16" t="s">
        <v>71</v>
      </c>
      <c r="B14" s="6" t="s">
        <v>32</v>
      </c>
      <c r="C14" s="14">
        <v>31</v>
      </c>
      <c r="D14" s="20">
        <v>16</v>
      </c>
      <c r="E14" s="7">
        <v>36</v>
      </c>
      <c r="F14" s="2">
        <f t="shared" ref="F14:F44" si="0">E14/C14</f>
        <v>1.1612903225806452</v>
      </c>
      <c r="G14" s="25">
        <f t="shared" ref="G14:G59" si="1">I14+J14+K14</f>
        <v>0</v>
      </c>
      <c r="H14" s="3">
        <f t="shared" ref="H14:H44" si="2">IF(D14=0, 0,100/D14*G14)</f>
        <v>0</v>
      </c>
      <c r="I14" s="19"/>
      <c r="J14" s="19"/>
      <c r="K14" s="19"/>
      <c r="L14" s="12">
        <f t="shared" ref="L14:L44" si="3">M14+N14+O14</f>
        <v>0</v>
      </c>
      <c r="M14" s="19"/>
      <c r="N14" s="19"/>
      <c r="O14" s="19"/>
      <c r="P14" s="14">
        <f t="shared" ref="P14:P26" si="4">IF(G14=0, 0,L14/G14*100)</f>
        <v>0</v>
      </c>
      <c r="Q14" s="14">
        <f t="shared" ref="Q14:Q26" si="5">E14*X14/100</f>
        <v>2.88</v>
      </c>
      <c r="R14" s="12">
        <f t="shared" ref="R14:R26" si="6">IF(E14=0, 0,100/E14*Q14)</f>
        <v>7.9999999999999991</v>
      </c>
      <c r="S14" s="23">
        <v>2</v>
      </c>
      <c r="T14" s="4">
        <f t="shared" ref="T14:T26" si="7">IF(E14=0, 0,100/E14*S14)</f>
        <v>5.5555555555555554</v>
      </c>
      <c r="U14" s="4"/>
      <c r="V14" s="4">
        <v>1</v>
      </c>
      <c r="W14" s="4">
        <v>1</v>
      </c>
      <c r="X14" s="17">
        <f t="shared" ref="X14:X61" si="8">IF(AND(F14&lt;=1),5,IF(AND(F14&gt;1,F14&lt;=3),8,IF(AND(F14&gt;3,F14&lt;=6),12,IF(AND(F14&gt;6,F14&lt;=9),15,IF(AND(F14&gt;9,F14&lt;=12),18,IF(AND(F14&gt;12),20,))))))</f>
        <v>8</v>
      </c>
    </row>
    <row r="15" spans="1:24" ht="15" x14ac:dyDescent="0.25">
      <c r="A15" s="20" t="s">
        <v>71</v>
      </c>
      <c r="B15" s="6" t="s">
        <v>97</v>
      </c>
      <c r="C15" s="18">
        <v>14</v>
      </c>
      <c r="D15" s="20">
        <v>4</v>
      </c>
      <c r="E15" s="7">
        <v>31</v>
      </c>
      <c r="F15" s="2">
        <f t="shared" si="0"/>
        <v>2.2142857142857144</v>
      </c>
      <c r="G15" s="25">
        <v>0</v>
      </c>
      <c r="H15" s="3">
        <f t="shared" si="2"/>
        <v>0</v>
      </c>
      <c r="I15" s="19"/>
      <c r="J15" s="19"/>
      <c r="K15" s="19"/>
      <c r="L15" s="12">
        <f t="shared" si="3"/>
        <v>0</v>
      </c>
      <c r="M15" s="19"/>
      <c r="N15" s="19"/>
      <c r="O15" s="19"/>
      <c r="P15" s="14">
        <f t="shared" si="4"/>
        <v>0</v>
      </c>
      <c r="Q15" s="14">
        <f t="shared" si="5"/>
        <v>2.48</v>
      </c>
      <c r="R15" s="12">
        <f t="shared" si="6"/>
        <v>7.9999999999999991</v>
      </c>
      <c r="S15" s="19">
        <v>2</v>
      </c>
      <c r="T15" s="4">
        <f t="shared" si="7"/>
        <v>6.4516129032258061</v>
      </c>
      <c r="U15" s="4"/>
      <c r="V15" s="4">
        <v>1</v>
      </c>
      <c r="W15" s="4">
        <v>1</v>
      </c>
      <c r="X15" s="17">
        <f t="shared" si="8"/>
        <v>8</v>
      </c>
    </row>
    <row r="16" spans="1:24" ht="15" x14ac:dyDescent="0.25">
      <c r="A16" s="24">
        <v>2</v>
      </c>
      <c r="B16" s="31" t="s">
        <v>73</v>
      </c>
      <c r="C16" s="14"/>
      <c r="D16" s="20"/>
      <c r="E16" s="7"/>
      <c r="F16" s="2"/>
      <c r="G16" s="25"/>
      <c r="H16" s="3"/>
      <c r="I16" s="19"/>
      <c r="J16" s="19"/>
      <c r="K16" s="19"/>
      <c r="L16" s="12"/>
      <c r="M16" s="19"/>
      <c r="N16" s="19"/>
      <c r="O16" s="19"/>
      <c r="P16" s="14"/>
      <c r="Q16" s="14"/>
      <c r="R16" s="12"/>
      <c r="S16" s="19"/>
      <c r="T16" s="4"/>
      <c r="U16" s="4"/>
      <c r="V16" s="4"/>
      <c r="W16" s="4"/>
      <c r="X16" s="17">
        <f t="shared" si="8"/>
        <v>5</v>
      </c>
    </row>
    <row r="17" spans="1:24" ht="15" x14ac:dyDescent="0.25">
      <c r="A17" s="24" t="s">
        <v>71</v>
      </c>
      <c r="B17" s="6" t="s">
        <v>33</v>
      </c>
      <c r="C17" s="14">
        <v>142</v>
      </c>
      <c r="D17" s="20">
        <v>192</v>
      </c>
      <c r="E17" s="7">
        <v>206</v>
      </c>
      <c r="F17" s="2">
        <f t="shared" si="0"/>
        <v>1.4507042253521127</v>
      </c>
      <c r="G17" s="25">
        <v>12</v>
      </c>
      <c r="H17" s="3">
        <f t="shared" si="2"/>
        <v>6.25</v>
      </c>
      <c r="I17" s="19"/>
      <c r="J17" s="19">
        <v>9</v>
      </c>
      <c r="K17" s="19">
        <v>3</v>
      </c>
      <c r="L17" s="12">
        <f t="shared" si="3"/>
        <v>12</v>
      </c>
      <c r="M17" s="19"/>
      <c r="N17" s="19">
        <v>9</v>
      </c>
      <c r="O17" s="19">
        <v>3</v>
      </c>
      <c r="P17" s="14">
        <f t="shared" si="4"/>
        <v>100</v>
      </c>
      <c r="Q17" s="14">
        <f t="shared" si="5"/>
        <v>16.48</v>
      </c>
      <c r="R17" s="12">
        <f t="shared" si="6"/>
        <v>8</v>
      </c>
      <c r="S17" s="4">
        <v>14</v>
      </c>
      <c r="T17" s="4">
        <f t="shared" si="7"/>
        <v>6.7961165048543695</v>
      </c>
      <c r="U17" s="4"/>
      <c r="V17" s="4">
        <v>11</v>
      </c>
      <c r="W17" s="4">
        <v>3</v>
      </c>
      <c r="X17" s="17">
        <f t="shared" si="8"/>
        <v>8</v>
      </c>
    </row>
    <row r="18" spans="1:24" ht="15" x14ac:dyDescent="0.25">
      <c r="A18" s="24" t="s">
        <v>71</v>
      </c>
      <c r="B18" s="6" t="s">
        <v>34</v>
      </c>
      <c r="C18" s="14">
        <v>12</v>
      </c>
      <c r="D18" s="20">
        <v>16</v>
      </c>
      <c r="E18" s="7">
        <v>31</v>
      </c>
      <c r="F18" s="2">
        <v>2.59</v>
      </c>
      <c r="G18" s="25">
        <f t="shared" si="1"/>
        <v>0</v>
      </c>
      <c r="H18" s="3">
        <f t="shared" si="2"/>
        <v>0</v>
      </c>
      <c r="I18" s="19"/>
      <c r="J18" s="19"/>
      <c r="K18" s="19"/>
      <c r="L18" s="12">
        <f t="shared" si="3"/>
        <v>0</v>
      </c>
      <c r="M18" s="19"/>
      <c r="N18" s="19"/>
      <c r="O18" s="19"/>
      <c r="P18" s="14">
        <f t="shared" si="4"/>
        <v>0</v>
      </c>
      <c r="Q18" s="14">
        <f t="shared" si="5"/>
        <v>2.48</v>
      </c>
      <c r="R18" s="12">
        <f t="shared" si="6"/>
        <v>7.9999999999999991</v>
      </c>
      <c r="S18" s="4">
        <v>2</v>
      </c>
      <c r="T18" s="4">
        <f t="shared" si="7"/>
        <v>6.4516129032258061</v>
      </c>
      <c r="U18" s="4"/>
      <c r="V18" s="4">
        <v>1</v>
      </c>
      <c r="W18" s="4">
        <v>1</v>
      </c>
      <c r="X18" s="17">
        <f t="shared" si="8"/>
        <v>8</v>
      </c>
    </row>
    <row r="19" spans="1:24" s="9" customFormat="1" ht="15" x14ac:dyDescent="0.25">
      <c r="A19" s="24">
        <v>3</v>
      </c>
      <c r="B19" s="31" t="s">
        <v>74</v>
      </c>
      <c r="C19" s="10"/>
      <c r="D19" s="20"/>
      <c r="E19" s="11"/>
      <c r="F19" s="2"/>
      <c r="G19" s="25"/>
      <c r="H19" s="3"/>
      <c r="I19" s="19"/>
      <c r="J19" s="19"/>
      <c r="K19" s="19"/>
      <c r="L19" s="12"/>
      <c r="M19" s="19"/>
      <c r="N19" s="19"/>
      <c r="O19" s="19"/>
      <c r="P19" s="14"/>
      <c r="Q19" s="14"/>
      <c r="R19" s="12"/>
      <c r="S19" s="4"/>
      <c r="T19" s="4"/>
      <c r="U19" s="4"/>
      <c r="V19" s="4"/>
      <c r="W19" s="4"/>
      <c r="X19" s="17">
        <f t="shared" si="8"/>
        <v>5</v>
      </c>
    </row>
    <row r="20" spans="1:24" ht="15" x14ac:dyDescent="0.25">
      <c r="A20" s="24" t="s">
        <v>71</v>
      </c>
      <c r="B20" s="6" t="s">
        <v>35</v>
      </c>
      <c r="C20" s="14">
        <v>124</v>
      </c>
      <c r="D20" s="20">
        <v>166</v>
      </c>
      <c r="E20" s="7">
        <v>164</v>
      </c>
      <c r="F20" s="2">
        <f t="shared" si="0"/>
        <v>1.3225806451612903</v>
      </c>
      <c r="G20" s="25">
        <v>11</v>
      </c>
      <c r="H20" s="3">
        <f t="shared" si="2"/>
        <v>6.6265060240963862</v>
      </c>
      <c r="I20" s="19"/>
      <c r="J20" s="19">
        <v>8</v>
      </c>
      <c r="K20" s="19">
        <v>3</v>
      </c>
      <c r="L20" s="12">
        <f t="shared" si="3"/>
        <v>11</v>
      </c>
      <c r="M20" s="19"/>
      <c r="N20" s="19">
        <v>8</v>
      </c>
      <c r="O20" s="19">
        <v>3</v>
      </c>
      <c r="P20" s="14">
        <f t="shared" si="4"/>
        <v>100</v>
      </c>
      <c r="Q20" s="14">
        <f t="shared" si="5"/>
        <v>13.12</v>
      </c>
      <c r="R20" s="12">
        <f t="shared" si="6"/>
        <v>7.9999999999999991</v>
      </c>
      <c r="S20" s="4">
        <v>13</v>
      </c>
      <c r="T20" s="4">
        <f t="shared" si="7"/>
        <v>7.9268292682926829</v>
      </c>
      <c r="U20" s="4">
        <v>1</v>
      </c>
      <c r="V20" s="4">
        <v>9</v>
      </c>
      <c r="W20" s="4">
        <v>3</v>
      </c>
      <c r="X20" s="17">
        <f t="shared" si="8"/>
        <v>8</v>
      </c>
    </row>
    <row r="21" spans="1:24" ht="15" x14ac:dyDescent="0.25">
      <c r="A21" s="24">
        <v>4</v>
      </c>
      <c r="B21" s="31" t="s">
        <v>75</v>
      </c>
      <c r="C21" s="14"/>
      <c r="D21" s="20"/>
      <c r="E21" s="7"/>
      <c r="F21" s="2"/>
      <c r="G21" s="25"/>
      <c r="H21" s="3"/>
      <c r="I21" s="19"/>
      <c r="J21" s="19"/>
      <c r="K21" s="19"/>
      <c r="L21" s="12"/>
      <c r="M21" s="19"/>
      <c r="N21" s="19"/>
      <c r="O21" s="19"/>
      <c r="P21" s="14"/>
      <c r="Q21" s="14"/>
      <c r="R21" s="12"/>
      <c r="S21" s="4"/>
      <c r="T21" s="4"/>
      <c r="U21" s="4"/>
      <c r="V21" s="4"/>
      <c r="W21" s="4"/>
      <c r="X21" s="17">
        <f t="shared" si="8"/>
        <v>5</v>
      </c>
    </row>
    <row r="22" spans="1:24" ht="15" x14ac:dyDescent="0.25">
      <c r="A22" s="24"/>
      <c r="B22" s="6" t="s">
        <v>98</v>
      </c>
      <c r="C22" s="14">
        <v>9</v>
      </c>
      <c r="D22" s="20">
        <v>21</v>
      </c>
      <c r="E22" s="7">
        <v>14</v>
      </c>
      <c r="F22" s="2">
        <f t="shared" si="0"/>
        <v>1.5555555555555556</v>
      </c>
      <c r="G22" s="25">
        <f t="shared" si="1"/>
        <v>0</v>
      </c>
      <c r="H22" s="3">
        <f t="shared" si="2"/>
        <v>0</v>
      </c>
      <c r="I22" s="19"/>
      <c r="J22" s="19"/>
      <c r="K22" s="19"/>
      <c r="L22" s="12">
        <f t="shared" si="3"/>
        <v>0</v>
      </c>
      <c r="M22" s="19"/>
      <c r="N22" s="19"/>
      <c r="O22" s="19"/>
      <c r="P22" s="14">
        <f t="shared" si="4"/>
        <v>0</v>
      </c>
      <c r="Q22" s="14">
        <f t="shared" si="5"/>
        <v>1.1200000000000001</v>
      </c>
      <c r="R22" s="12">
        <f t="shared" si="6"/>
        <v>8.0000000000000018</v>
      </c>
      <c r="S22" s="4">
        <v>1</v>
      </c>
      <c r="T22" s="4">
        <f t="shared" si="7"/>
        <v>7.1428571428571432</v>
      </c>
      <c r="U22" s="4"/>
      <c r="V22" s="4"/>
      <c r="W22" s="4">
        <v>1</v>
      </c>
      <c r="X22" s="17">
        <f t="shared" si="8"/>
        <v>8</v>
      </c>
    </row>
    <row r="23" spans="1:24" ht="15" x14ac:dyDescent="0.25">
      <c r="A23" s="24"/>
      <c r="B23" s="6" t="s">
        <v>36</v>
      </c>
      <c r="C23" s="14">
        <v>135</v>
      </c>
      <c r="D23" s="20">
        <v>173</v>
      </c>
      <c r="E23" s="7">
        <v>179</v>
      </c>
      <c r="F23" s="2">
        <f t="shared" si="0"/>
        <v>1.325925925925926</v>
      </c>
      <c r="G23" s="25">
        <v>12</v>
      </c>
      <c r="H23" s="3">
        <f t="shared" si="2"/>
        <v>6.9364161849710992</v>
      </c>
      <c r="I23" s="19"/>
      <c r="J23" s="19">
        <v>9</v>
      </c>
      <c r="K23" s="19">
        <v>3</v>
      </c>
      <c r="L23" s="12">
        <f t="shared" si="3"/>
        <v>10</v>
      </c>
      <c r="M23" s="19"/>
      <c r="N23" s="19">
        <v>8</v>
      </c>
      <c r="O23" s="19">
        <v>2</v>
      </c>
      <c r="P23" s="14">
        <f t="shared" si="4"/>
        <v>83.333333333333343</v>
      </c>
      <c r="Q23" s="14">
        <f t="shared" si="5"/>
        <v>14.32</v>
      </c>
      <c r="R23" s="12">
        <f t="shared" si="6"/>
        <v>8</v>
      </c>
      <c r="S23" s="4">
        <v>14</v>
      </c>
      <c r="T23" s="4">
        <f t="shared" si="7"/>
        <v>7.8212290502793289</v>
      </c>
      <c r="U23" s="4"/>
      <c r="V23" s="4">
        <v>11</v>
      </c>
      <c r="W23" s="4">
        <v>3</v>
      </c>
      <c r="X23" s="17">
        <f t="shared" si="8"/>
        <v>8</v>
      </c>
    </row>
    <row r="24" spans="1:24" ht="15" x14ac:dyDescent="0.25">
      <c r="A24" s="24"/>
      <c r="B24" s="6" t="s">
        <v>95</v>
      </c>
      <c r="C24" s="14">
        <v>22</v>
      </c>
      <c r="D24" s="20">
        <v>53</v>
      </c>
      <c r="E24" s="7">
        <v>151</v>
      </c>
      <c r="F24" s="2">
        <f t="shared" si="0"/>
        <v>6.8636363636363633</v>
      </c>
      <c r="G24" s="25">
        <v>3</v>
      </c>
      <c r="H24" s="3">
        <f t="shared" si="2"/>
        <v>5.6603773584905657</v>
      </c>
      <c r="I24" s="19"/>
      <c r="J24" s="19">
        <v>2</v>
      </c>
      <c r="K24" s="19">
        <v>1</v>
      </c>
      <c r="L24" s="12">
        <f t="shared" si="3"/>
        <v>3</v>
      </c>
      <c r="M24" s="19"/>
      <c r="N24" s="19">
        <v>2</v>
      </c>
      <c r="O24" s="19">
        <v>1</v>
      </c>
      <c r="P24" s="14">
        <f t="shared" si="4"/>
        <v>100</v>
      </c>
      <c r="Q24" s="14">
        <f t="shared" si="5"/>
        <v>22.65</v>
      </c>
      <c r="R24" s="12">
        <f t="shared" si="6"/>
        <v>15</v>
      </c>
      <c r="S24" s="4">
        <v>7</v>
      </c>
      <c r="T24" s="4">
        <f t="shared" si="7"/>
        <v>4.6357615894039741</v>
      </c>
      <c r="U24" s="4">
        <v>1</v>
      </c>
      <c r="V24" s="4">
        <v>3</v>
      </c>
      <c r="W24" s="4">
        <v>3</v>
      </c>
      <c r="X24" s="17">
        <f t="shared" si="8"/>
        <v>15</v>
      </c>
    </row>
    <row r="25" spans="1:24" ht="15" x14ac:dyDescent="0.25">
      <c r="A25" s="24">
        <v>5</v>
      </c>
      <c r="B25" s="31" t="s">
        <v>76</v>
      </c>
      <c r="C25" s="14"/>
      <c r="D25" s="20"/>
      <c r="E25" s="7"/>
      <c r="F25" s="2"/>
      <c r="G25" s="25"/>
      <c r="H25" s="3"/>
      <c r="I25" s="19"/>
      <c r="J25" s="19"/>
      <c r="K25" s="19"/>
      <c r="L25" s="12"/>
      <c r="M25" s="19"/>
      <c r="N25" s="19"/>
      <c r="O25" s="19"/>
      <c r="P25" s="14"/>
      <c r="Q25" s="14"/>
      <c r="R25" s="12"/>
      <c r="S25" s="4"/>
      <c r="T25" s="4"/>
      <c r="U25" s="4"/>
      <c r="V25" s="4"/>
      <c r="W25" s="4"/>
      <c r="X25" s="17">
        <f t="shared" si="8"/>
        <v>5</v>
      </c>
    </row>
    <row r="26" spans="1:24" ht="15" x14ac:dyDescent="0.25">
      <c r="A26" s="24"/>
      <c r="B26" s="6" t="s">
        <v>37</v>
      </c>
      <c r="C26" s="14">
        <v>143</v>
      </c>
      <c r="D26" s="20">
        <v>194</v>
      </c>
      <c r="E26" s="7">
        <v>222</v>
      </c>
      <c r="F26" s="2">
        <f t="shared" si="0"/>
        <v>1.5524475524475525</v>
      </c>
      <c r="G26" s="25">
        <v>14</v>
      </c>
      <c r="H26" s="3">
        <f t="shared" si="2"/>
        <v>7.216494845360824</v>
      </c>
      <c r="I26" s="19">
        <v>1</v>
      </c>
      <c r="J26" s="19">
        <v>10</v>
      </c>
      <c r="K26" s="19">
        <v>3</v>
      </c>
      <c r="L26" s="12">
        <f t="shared" si="3"/>
        <v>13</v>
      </c>
      <c r="M26" s="19"/>
      <c r="N26" s="19">
        <v>10</v>
      </c>
      <c r="O26" s="19">
        <v>3</v>
      </c>
      <c r="P26" s="14">
        <f t="shared" si="4"/>
        <v>92.857142857142861</v>
      </c>
      <c r="Q26" s="14">
        <f t="shared" si="5"/>
        <v>17.760000000000002</v>
      </c>
      <c r="R26" s="12">
        <f t="shared" si="6"/>
        <v>8</v>
      </c>
      <c r="S26" s="4">
        <v>15</v>
      </c>
      <c r="T26" s="4">
        <f t="shared" si="7"/>
        <v>6.756756756756757</v>
      </c>
      <c r="U26" s="4">
        <v>1</v>
      </c>
      <c r="V26" s="4">
        <v>11</v>
      </c>
      <c r="W26" s="4">
        <v>3</v>
      </c>
      <c r="X26" s="17">
        <f t="shared" si="8"/>
        <v>8</v>
      </c>
    </row>
    <row r="27" spans="1:24" ht="15" x14ac:dyDescent="0.25">
      <c r="A27" s="24">
        <v>6</v>
      </c>
      <c r="B27" s="31" t="s">
        <v>77</v>
      </c>
      <c r="C27" s="14"/>
      <c r="D27" s="20"/>
      <c r="E27" s="7"/>
      <c r="F27" s="2"/>
      <c r="G27" s="25"/>
      <c r="H27" s="3"/>
      <c r="I27" s="19"/>
      <c r="J27" s="19"/>
      <c r="K27" s="19"/>
      <c r="L27" s="12"/>
      <c r="M27" s="19"/>
      <c r="N27" s="19"/>
      <c r="O27" s="19"/>
      <c r="P27" s="14"/>
      <c r="Q27" s="14"/>
      <c r="R27" s="12"/>
      <c r="S27" s="4"/>
      <c r="T27" s="4"/>
      <c r="U27" s="4"/>
      <c r="V27" s="4"/>
      <c r="W27" s="4"/>
      <c r="X27" s="17">
        <f t="shared" si="8"/>
        <v>5</v>
      </c>
    </row>
    <row r="28" spans="1:24" ht="15" x14ac:dyDescent="0.25">
      <c r="A28" s="24"/>
      <c r="B28" s="6" t="s">
        <v>38</v>
      </c>
      <c r="C28" s="14">
        <v>74</v>
      </c>
      <c r="D28" s="20">
        <v>121</v>
      </c>
      <c r="E28" s="7">
        <v>118</v>
      </c>
      <c r="F28" s="2">
        <f t="shared" si="0"/>
        <v>1.5945945945945945</v>
      </c>
      <c r="G28" s="25">
        <v>8</v>
      </c>
      <c r="H28" s="3">
        <f t="shared" si="2"/>
        <v>6.6115702479338845</v>
      </c>
      <c r="I28" s="19"/>
      <c r="J28" s="19">
        <v>6</v>
      </c>
      <c r="K28" s="19">
        <v>2</v>
      </c>
      <c r="L28" s="12">
        <f t="shared" si="3"/>
        <v>8</v>
      </c>
      <c r="M28" s="19"/>
      <c r="N28" s="19">
        <v>6</v>
      </c>
      <c r="O28" s="19">
        <v>2</v>
      </c>
      <c r="P28" s="14">
        <f t="shared" ref="P28:P44" si="9">IF(G28=0, 0,L28/G28*100)</f>
        <v>100</v>
      </c>
      <c r="Q28" s="14">
        <f t="shared" ref="Q28:Q44" si="10">E28*X28/100</f>
        <v>9.44</v>
      </c>
      <c r="R28" s="12">
        <f t="shared" ref="R28:R44" si="11">IF(E28=0, 0,100/E28*Q28)</f>
        <v>7.9999999999999991</v>
      </c>
      <c r="S28" s="4">
        <v>9</v>
      </c>
      <c r="T28" s="4">
        <f t="shared" ref="T28:T44" si="12">IF(E28=0, 0,100/E28*S28)</f>
        <v>7.6271186440677958</v>
      </c>
      <c r="U28" s="4"/>
      <c r="V28" s="4">
        <v>7</v>
      </c>
      <c r="W28" s="4">
        <v>2</v>
      </c>
      <c r="X28" s="17">
        <f t="shared" si="8"/>
        <v>8</v>
      </c>
    </row>
    <row r="29" spans="1:24" ht="15" x14ac:dyDescent="0.25">
      <c r="A29" s="24"/>
      <c r="B29" s="6" t="s">
        <v>39</v>
      </c>
      <c r="C29" s="14">
        <v>63</v>
      </c>
      <c r="D29" s="20">
        <v>99</v>
      </c>
      <c r="E29" s="7">
        <v>111</v>
      </c>
      <c r="F29" s="2">
        <f t="shared" si="0"/>
        <v>1.7619047619047619</v>
      </c>
      <c r="G29" s="25">
        <v>7</v>
      </c>
      <c r="H29" s="3">
        <f t="shared" si="2"/>
        <v>7.0707070707070709</v>
      </c>
      <c r="I29" s="19">
        <v>1</v>
      </c>
      <c r="J29" s="19">
        <v>4</v>
      </c>
      <c r="K29" s="19">
        <v>2</v>
      </c>
      <c r="L29" s="12">
        <f t="shared" si="3"/>
        <v>7</v>
      </c>
      <c r="M29" s="19">
        <v>1</v>
      </c>
      <c r="N29" s="19">
        <v>4</v>
      </c>
      <c r="O29" s="19">
        <v>2</v>
      </c>
      <c r="P29" s="14">
        <f t="shared" si="9"/>
        <v>100</v>
      </c>
      <c r="Q29" s="14">
        <f t="shared" si="10"/>
        <v>8.8800000000000008</v>
      </c>
      <c r="R29" s="12">
        <f t="shared" si="11"/>
        <v>8</v>
      </c>
      <c r="S29" s="4">
        <v>8</v>
      </c>
      <c r="T29" s="4">
        <f t="shared" si="12"/>
        <v>7.2072072072072073</v>
      </c>
      <c r="U29" s="4">
        <v>1</v>
      </c>
      <c r="V29" s="4">
        <v>5</v>
      </c>
      <c r="W29" s="4">
        <v>2</v>
      </c>
      <c r="X29" s="17">
        <f t="shared" si="8"/>
        <v>8</v>
      </c>
    </row>
    <row r="30" spans="1:24" ht="15" x14ac:dyDescent="0.25">
      <c r="A30" s="24"/>
      <c r="B30" s="6" t="s">
        <v>40</v>
      </c>
      <c r="C30" s="14">
        <v>53</v>
      </c>
      <c r="D30" s="20">
        <v>90</v>
      </c>
      <c r="E30" s="7">
        <v>102</v>
      </c>
      <c r="F30" s="2">
        <f t="shared" si="0"/>
        <v>1.9245283018867925</v>
      </c>
      <c r="G30" s="25">
        <v>9</v>
      </c>
      <c r="H30" s="3">
        <f t="shared" si="2"/>
        <v>10</v>
      </c>
      <c r="I30" s="19">
        <v>1</v>
      </c>
      <c r="J30" s="19">
        <v>6</v>
      </c>
      <c r="K30" s="19">
        <v>2</v>
      </c>
      <c r="L30" s="12">
        <f t="shared" si="3"/>
        <v>8</v>
      </c>
      <c r="M30" s="19">
        <v>1</v>
      </c>
      <c r="N30" s="19">
        <v>6</v>
      </c>
      <c r="O30" s="19">
        <v>1</v>
      </c>
      <c r="P30" s="14">
        <f t="shared" si="9"/>
        <v>88.888888888888886</v>
      </c>
      <c r="Q30" s="14">
        <f t="shared" si="10"/>
        <v>8.16</v>
      </c>
      <c r="R30" s="12">
        <f t="shared" si="11"/>
        <v>8</v>
      </c>
      <c r="S30" s="4">
        <v>8</v>
      </c>
      <c r="T30" s="4">
        <f t="shared" si="12"/>
        <v>7.8431372549019605</v>
      </c>
      <c r="U30" s="4">
        <v>1</v>
      </c>
      <c r="V30" s="4">
        <v>5</v>
      </c>
      <c r="W30" s="4">
        <v>2</v>
      </c>
      <c r="X30" s="17">
        <f t="shared" si="8"/>
        <v>8</v>
      </c>
    </row>
    <row r="31" spans="1:24" s="8" customFormat="1" ht="15" x14ac:dyDescent="0.25">
      <c r="A31" s="24">
        <v>7</v>
      </c>
      <c r="B31" s="31" t="s">
        <v>78</v>
      </c>
      <c r="C31" s="14"/>
      <c r="D31" s="20"/>
      <c r="E31" s="7"/>
      <c r="F31" s="2"/>
      <c r="G31" s="25"/>
      <c r="H31" s="3"/>
      <c r="I31" s="19"/>
      <c r="J31" s="19"/>
      <c r="K31" s="19"/>
      <c r="L31" s="12"/>
      <c r="M31" s="19"/>
      <c r="N31" s="19"/>
      <c r="O31" s="19"/>
      <c r="P31" s="14"/>
      <c r="Q31" s="14"/>
      <c r="R31" s="12"/>
      <c r="S31" s="4"/>
      <c r="T31" s="4"/>
      <c r="U31" s="4"/>
      <c r="V31" s="4"/>
      <c r="W31" s="4"/>
      <c r="X31" s="17">
        <f t="shared" si="8"/>
        <v>5</v>
      </c>
    </row>
    <row r="32" spans="1:24" ht="15" x14ac:dyDescent="0.25">
      <c r="A32" s="24"/>
      <c r="B32" s="6" t="s">
        <v>41</v>
      </c>
      <c r="C32" s="14">
        <v>70</v>
      </c>
      <c r="D32" s="20">
        <v>103</v>
      </c>
      <c r="E32" s="7">
        <v>103</v>
      </c>
      <c r="F32" s="2">
        <f t="shared" si="0"/>
        <v>1.4714285714285715</v>
      </c>
      <c r="G32" s="25">
        <v>8</v>
      </c>
      <c r="H32" s="3">
        <f t="shared" si="2"/>
        <v>7.766990291262136</v>
      </c>
      <c r="I32" s="19"/>
      <c r="J32" s="19">
        <v>6</v>
      </c>
      <c r="K32" s="19">
        <v>2</v>
      </c>
      <c r="L32" s="12">
        <f t="shared" si="3"/>
        <v>7</v>
      </c>
      <c r="M32" s="19"/>
      <c r="N32" s="19">
        <v>5</v>
      </c>
      <c r="O32" s="19">
        <v>2</v>
      </c>
      <c r="P32" s="14">
        <f t="shared" si="9"/>
        <v>87.5</v>
      </c>
      <c r="Q32" s="14">
        <f t="shared" si="10"/>
        <v>8.24</v>
      </c>
      <c r="R32" s="12">
        <f t="shared" si="11"/>
        <v>8</v>
      </c>
      <c r="S32" s="4">
        <v>8</v>
      </c>
      <c r="T32" s="4">
        <f t="shared" si="12"/>
        <v>7.766990291262136</v>
      </c>
      <c r="U32" s="4">
        <v>1</v>
      </c>
      <c r="V32" s="4">
        <v>5</v>
      </c>
      <c r="W32" s="4">
        <v>2</v>
      </c>
      <c r="X32" s="17">
        <f t="shared" si="8"/>
        <v>8</v>
      </c>
    </row>
    <row r="33" spans="1:24" ht="15" x14ac:dyDescent="0.25">
      <c r="A33" s="24"/>
      <c r="B33" s="6" t="s">
        <v>94</v>
      </c>
      <c r="C33" s="14">
        <v>12</v>
      </c>
      <c r="D33" s="20">
        <v>80</v>
      </c>
      <c r="E33" s="7">
        <v>57</v>
      </c>
      <c r="F33" s="2">
        <f t="shared" si="0"/>
        <v>4.75</v>
      </c>
      <c r="G33" s="25">
        <v>8</v>
      </c>
      <c r="H33" s="3">
        <f t="shared" si="2"/>
        <v>10</v>
      </c>
      <c r="I33" s="19">
        <v>1</v>
      </c>
      <c r="J33" s="19">
        <v>5</v>
      </c>
      <c r="K33" s="19">
        <v>2</v>
      </c>
      <c r="L33" s="12">
        <f t="shared" si="3"/>
        <v>8</v>
      </c>
      <c r="M33" s="19">
        <v>1</v>
      </c>
      <c r="N33" s="19">
        <v>5</v>
      </c>
      <c r="O33" s="19">
        <v>2</v>
      </c>
      <c r="P33" s="14">
        <f t="shared" si="9"/>
        <v>100</v>
      </c>
      <c r="Q33" s="14">
        <f t="shared" si="10"/>
        <v>6.84</v>
      </c>
      <c r="R33" s="12">
        <f t="shared" si="11"/>
        <v>11.999999999999998</v>
      </c>
      <c r="S33" s="4">
        <v>6</v>
      </c>
      <c r="T33" s="4">
        <f t="shared" si="12"/>
        <v>10.526315789473683</v>
      </c>
      <c r="U33" s="4"/>
      <c r="V33" s="4">
        <v>4</v>
      </c>
      <c r="W33" s="4">
        <v>2</v>
      </c>
      <c r="X33" s="17">
        <f t="shared" si="8"/>
        <v>12</v>
      </c>
    </row>
    <row r="34" spans="1:24" ht="15" x14ac:dyDescent="0.25">
      <c r="A34" s="24"/>
      <c r="B34" s="6" t="s">
        <v>42</v>
      </c>
      <c r="C34" s="14">
        <v>37</v>
      </c>
      <c r="D34" s="20">
        <v>100</v>
      </c>
      <c r="E34" s="7">
        <v>119</v>
      </c>
      <c r="F34" s="2">
        <f t="shared" si="0"/>
        <v>3.2162162162162162</v>
      </c>
      <c r="G34" s="25">
        <v>7</v>
      </c>
      <c r="H34" s="3">
        <f t="shared" si="2"/>
        <v>7</v>
      </c>
      <c r="I34" s="19"/>
      <c r="J34" s="19">
        <v>5</v>
      </c>
      <c r="K34" s="19">
        <v>2</v>
      </c>
      <c r="L34" s="12">
        <f t="shared" si="3"/>
        <v>7</v>
      </c>
      <c r="M34" s="19"/>
      <c r="N34" s="19">
        <v>5</v>
      </c>
      <c r="O34" s="19">
        <v>2</v>
      </c>
      <c r="P34" s="14">
        <f t="shared" si="9"/>
        <v>100</v>
      </c>
      <c r="Q34" s="14">
        <f t="shared" si="10"/>
        <v>14.28</v>
      </c>
      <c r="R34" s="12">
        <f t="shared" si="11"/>
        <v>12</v>
      </c>
      <c r="S34" s="4">
        <v>8</v>
      </c>
      <c r="T34" s="4">
        <f t="shared" si="12"/>
        <v>6.7226890756302522</v>
      </c>
      <c r="U34" s="4">
        <v>1</v>
      </c>
      <c r="V34" s="4">
        <v>4</v>
      </c>
      <c r="W34" s="4">
        <v>3</v>
      </c>
      <c r="X34" s="17">
        <f t="shared" si="8"/>
        <v>12</v>
      </c>
    </row>
    <row r="35" spans="1:24" ht="15" x14ac:dyDescent="0.25">
      <c r="A35" s="24"/>
      <c r="B35" s="6" t="s">
        <v>43</v>
      </c>
      <c r="C35" s="14">
        <v>21</v>
      </c>
      <c r="D35" s="20">
        <v>43</v>
      </c>
      <c r="E35" s="7">
        <v>74</v>
      </c>
      <c r="F35" s="2">
        <f t="shared" si="0"/>
        <v>3.5238095238095237</v>
      </c>
      <c r="G35" s="25">
        <v>4</v>
      </c>
      <c r="H35" s="3">
        <f t="shared" si="2"/>
        <v>9.3023255813953494</v>
      </c>
      <c r="I35" s="19"/>
      <c r="J35" s="19">
        <v>3</v>
      </c>
      <c r="K35" s="19">
        <v>1</v>
      </c>
      <c r="L35" s="12">
        <f t="shared" si="3"/>
        <v>4</v>
      </c>
      <c r="M35" s="19"/>
      <c r="N35" s="19">
        <v>3</v>
      </c>
      <c r="O35" s="19">
        <v>1</v>
      </c>
      <c r="P35" s="14">
        <f t="shared" si="9"/>
        <v>100</v>
      </c>
      <c r="Q35" s="14">
        <f t="shared" si="10"/>
        <v>8.8800000000000008</v>
      </c>
      <c r="R35" s="12">
        <f t="shared" si="11"/>
        <v>12</v>
      </c>
      <c r="S35" s="4">
        <v>7</v>
      </c>
      <c r="T35" s="4">
        <f t="shared" si="12"/>
        <v>9.4594594594594597</v>
      </c>
      <c r="U35" s="4">
        <v>1</v>
      </c>
      <c r="V35" s="4">
        <v>4</v>
      </c>
      <c r="W35" s="4">
        <v>2</v>
      </c>
      <c r="X35" s="17">
        <f t="shared" si="8"/>
        <v>12</v>
      </c>
    </row>
    <row r="36" spans="1:24" ht="15" x14ac:dyDescent="0.25">
      <c r="A36" s="24"/>
      <c r="B36" s="6" t="s">
        <v>44</v>
      </c>
      <c r="C36" s="14">
        <v>62</v>
      </c>
      <c r="D36" s="20">
        <v>32</v>
      </c>
      <c r="E36" s="7">
        <v>21</v>
      </c>
      <c r="F36" s="2">
        <f t="shared" si="0"/>
        <v>0.33870967741935482</v>
      </c>
      <c r="G36" s="25">
        <f t="shared" si="1"/>
        <v>0</v>
      </c>
      <c r="H36" s="3">
        <f t="shared" si="2"/>
        <v>0</v>
      </c>
      <c r="I36" s="19"/>
      <c r="J36" s="19"/>
      <c r="K36" s="19"/>
      <c r="L36" s="12">
        <f t="shared" si="3"/>
        <v>0</v>
      </c>
      <c r="M36" s="19"/>
      <c r="N36" s="19"/>
      <c r="O36" s="19"/>
      <c r="P36" s="14">
        <f t="shared" si="9"/>
        <v>0</v>
      </c>
      <c r="Q36" s="14">
        <f t="shared" si="10"/>
        <v>1.05</v>
      </c>
      <c r="R36" s="12">
        <f t="shared" si="11"/>
        <v>5</v>
      </c>
      <c r="S36" s="4">
        <v>1</v>
      </c>
      <c r="T36" s="4">
        <f t="shared" si="12"/>
        <v>4.7619047619047619</v>
      </c>
      <c r="U36" s="4"/>
      <c r="V36" s="4"/>
      <c r="W36" s="4">
        <v>1</v>
      </c>
      <c r="X36" s="17">
        <f t="shared" si="8"/>
        <v>5</v>
      </c>
    </row>
    <row r="37" spans="1:24" ht="15" x14ac:dyDescent="0.25">
      <c r="A37" s="24">
        <v>8</v>
      </c>
      <c r="B37" s="31" t="s">
        <v>79</v>
      </c>
      <c r="C37" s="14"/>
      <c r="D37" s="20"/>
      <c r="E37" s="7"/>
      <c r="F37" s="2"/>
      <c r="G37" s="25"/>
      <c r="H37" s="3"/>
      <c r="I37" s="19"/>
      <c r="J37" s="19"/>
      <c r="K37" s="19"/>
      <c r="L37" s="12"/>
      <c r="M37" s="19"/>
      <c r="N37" s="19"/>
      <c r="O37" s="19"/>
      <c r="P37" s="14"/>
      <c r="Q37" s="14"/>
      <c r="R37" s="12"/>
      <c r="S37" s="4"/>
      <c r="T37" s="4"/>
      <c r="U37" s="4"/>
      <c r="V37" s="4"/>
      <c r="W37" s="4"/>
      <c r="X37" s="17">
        <f t="shared" si="8"/>
        <v>5</v>
      </c>
    </row>
    <row r="38" spans="1:24" ht="15" x14ac:dyDescent="0.25">
      <c r="A38" s="24"/>
      <c r="B38" s="6" t="s">
        <v>45</v>
      </c>
      <c r="C38" s="14">
        <v>126</v>
      </c>
      <c r="D38" s="20">
        <v>371</v>
      </c>
      <c r="E38" s="7">
        <v>346</v>
      </c>
      <c r="F38" s="2">
        <f t="shared" si="0"/>
        <v>2.746031746031746</v>
      </c>
      <c r="G38" s="25">
        <v>26</v>
      </c>
      <c r="H38" s="3">
        <f t="shared" si="2"/>
        <v>7.0080862533692718</v>
      </c>
      <c r="I38" s="19">
        <v>1</v>
      </c>
      <c r="J38" s="19">
        <v>19</v>
      </c>
      <c r="K38" s="19">
        <v>6</v>
      </c>
      <c r="L38" s="12">
        <f t="shared" si="3"/>
        <v>26</v>
      </c>
      <c r="M38" s="19">
        <v>1</v>
      </c>
      <c r="N38" s="19">
        <v>19</v>
      </c>
      <c r="O38" s="19">
        <v>6</v>
      </c>
      <c r="P38" s="14">
        <f t="shared" si="9"/>
        <v>100</v>
      </c>
      <c r="Q38" s="14">
        <f t="shared" si="10"/>
        <v>27.68</v>
      </c>
      <c r="R38" s="12">
        <f t="shared" si="11"/>
        <v>8</v>
      </c>
      <c r="S38" s="4">
        <v>27</v>
      </c>
      <c r="T38" s="4">
        <f t="shared" si="12"/>
        <v>7.803468208092486</v>
      </c>
      <c r="U38" s="4">
        <v>1</v>
      </c>
      <c r="V38" s="4">
        <v>20</v>
      </c>
      <c r="W38" s="4">
        <v>6</v>
      </c>
      <c r="X38" s="17">
        <f t="shared" si="8"/>
        <v>8</v>
      </c>
    </row>
    <row r="39" spans="1:24" ht="15" x14ac:dyDescent="0.25">
      <c r="A39" s="24"/>
      <c r="B39" s="6" t="s">
        <v>46</v>
      </c>
      <c r="C39" s="14">
        <v>15</v>
      </c>
      <c r="D39" s="20">
        <v>0</v>
      </c>
      <c r="E39" s="7">
        <v>32</v>
      </c>
      <c r="F39" s="2">
        <f t="shared" si="0"/>
        <v>2.1333333333333333</v>
      </c>
      <c r="G39" s="25">
        <f t="shared" si="1"/>
        <v>0</v>
      </c>
      <c r="H39" s="3">
        <f t="shared" si="2"/>
        <v>0</v>
      </c>
      <c r="I39" s="19"/>
      <c r="J39" s="19"/>
      <c r="K39" s="19"/>
      <c r="L39" s="12">
        <f t="shared" si="3"/>
        <v>0</v>
      </c>
      <c r="M39" s="19"/>
      <c r="N39" s="19"/>
      <c r="O39" s="19"/>
      <c r="P39" s="14">
        <f t="shared" si="9"/>
        <v>0</v>
      </c>
      <c r="Q39" s="14">
        <f t="shared" si="10"/>
        <v>2.56</v>
      </c>
      <c r="R39" s="12">
        <f t="shared" si="11"/>
        <v>8</v>
      </c>
      <c r="S39" s="4">
        <v>2</v>
      </c>
      <c r="T39" s="4">
        <f t="shared" si="12"/>
        <v>6.25</v>
      </c>
      <c r="U39" s="4"/>
      <c r="V39" s="4">
        <v>1</v>
      </c>
      <c r="W39" s="4">
        <v>1</v>
      </c>
      <c r="X39" s="17">
        <f t="shared" si="8"/>
        <v>8</v>
      </c>
    </row>
    <row r="40" spans="1:24" ht="15" x14ac:dyDescent="0.25">
      <c r="A40" s="24">
        <v>9</v>
      </c>
      <c r="B40" s="31" t="s">
        <v>80</v>
      </c>
      <c r="C40" s="14"/>
      <c r="D40" s="20"/>
      <c r="E40" s="7"/>
      <c r="F40" s="2"/>
      <c r="G40" s="25"/>
      <c r="H40" s="3"/>
      <c r="I40" s="19"/>
      <c r="J40" s="19"/>
      <c r="K40" s="19"/>
      <c r="L40" s="12"/>
      <c r="M40" s="19"/>
      <c r="N40" s="19"/>
      <c r="O40" s="19"/>
      <c r="P40" s="14"/>
      <c r="Q40" s="14"/>
      <c r="R40" s="12"/>
      <c r="S40" s="4"/>
      <c r="T40" s="4"/>
      <c r="U40" s="4"/>
      <c r="V40" s="4"/>
      <c r="W40" s="4"/>
      <c r="X40" s="17">
        <f t="shared" si="8"/>
        <v>5</v>
      </c>
    </row>
    <row r="41" spans="1:24" ht="15" x14ac:dyDescent="0.25">
      <c r="A41" s="24"/>
      <c r="B41" s="6" t="s">
        <v>47</v>
      </c>
      <c r="C41" s="14">
        <v>79</v>
      </c>
      <c r="D41" s="20">
        <v>108</v>
      </c>
      <c r="E41" s="7">
        <v>115</v>
      </c>
      <c r="F41" s="2">
        <f t="shared" si="0"/>
        <v>1.4556962025316456</v>
      </c>
      <c r="G41" s="25">
        <v>6</v>
      </c>
      <c r="H41" s="3">
        <f t="shared" si="2"/>
        <v>5.5555555555555554</v>
      </c>
      <c r="I41" s="19"/>
      <c r="J41" s="19">
        <v>4</v>
      </c>
      <c r="K41" s="19">
        <v>2</v>
      </c>
      <c r="L41" s="12">
        <f t="shared" si="3"/>
        <v>4</v>
      </c>
      <c r="M41" s="19"/>
      <c r="N41" s="19">
        <v>2</v>
      </c>
      <c r="O41" s="19">
        <v>2</v>
      </c>
      <c r="P41" s="14">
        <f t="shared" si="9"/>
        <v>66.666666666666657</v>
      </c>
      <c r="Q41" s="14">
        <f t="shared" si="10"/>
        <v>9.1999999999999993</v>
      </c>
      <c r="R41" s="12">
        <f t="shared" si="11"/>
        <v>7.9999999999999991</v>
      </c>
      <c r="S41" s="4">
        <v>9</v>
      </c>
      <c r="T41" s="4">
        <f t="shared" si="12"/>
        <v>7.8260869565217392</v>
      </c>
      <c r="U41" s="4"/>
      <c r="V41" s="4">
        <v>7</v>
      </c>
      <c r="W41" s="4">
        <v>2</v>
      </c>
      <c r="X41" s="17">
        <f t="shared" si="8"/>
        <v>8</v>
      </c>
    </row>
    <row r="42" spans="1:24" ht="15" x14ac:dyDescent="0.25">
      <c r="A42" s="24"/>
      <c r="B42" s="6" t="s">
        <v>48</v>
      </c>
      <c r="C42" s="14">
        <v>16</v>
      </c>
      <c r="D42" s="20">
        <v>70</v>
      </c>
      <c r="E42" s="7">
        <v>162</v>
      </c>
      <c r="F42" s="2">
        <f t="shared" si="0"/>
        <v>10.125</v>
      </c>
      <c r="G42" s="25">
        <v>7</v>
      </c>
      <c r="H42" s="3">
        <f t="shared" si="2"/>
        <v>10</v>
      </c>
      <c r="I42" s="19">
        <v>1</v>
      </c>
      <c r="J42" s="19">
        <v>4</v>
      </c>
      <c r="K42" s="19">
        <v>2</v>
      </c>
      <c r="L42" s="12">
        <f t="shared" si="3"/>
        <v>7</v>
      </c>
      <c r="M42" s="19">
        <v>1</v>
      </c>
      <c r="N42" s="19">
        <v>4</v>
      </c>
      <c r="O42" s="19">
        <v>2</v>
      </c>
      <c r="P42" s="14">
        <f t="shared" si="9"/>
        <v>100</v>
      </c>
      <c r="Q42" s="14">
        <f t="shared" si="10"/>
        <v>29.16</v>
      </c>
      <c r="R42" s="12">
        <f t="shared" si="11"/>
        <v>18</v>
      </c>
      <c r="S42" s="4">
        <v>8</v>
      </c>
      <c r="T42" s="4">
        <f t="shared" si="12"/>
        <v>4.9382716049382713</v>
      </c>
      <c r="U42" s="4">
        <v>1</v>
      </c>
      <c r="V42" s="4">
        <v>5</v>
      </c>
      <c r="W42" s="4">
        <v>2</v>
      </c>
      <c r="X42" s="17">
        <f t="shared" si="8"/>
        <v>18</v>
      </c>
    </row>
    <row r="43" spans="1:24" ht="15" x14ac:dyDescent="0.25">
      <c r="A43" s="24"/>
      <c r="B43" s="6" t="s">
        <v>49</v>
      </c>
      <c r="C43" s="14">
        <v>30</v>
      </c>
      <c r="D43" s="20">
        <v>28</v>
      </c>
      <c r="E43" s="7">
        <v>37</v>
      </c>
      <c r="F43" s="2">
        <f t="shared" si="0"/>
        <v>1.2333333333333334</v>
      </c>
      <c r="G43" s="25">
        <v>1</v>
      </c>
      <c r="H43" s="3">
        <f t="shared" si="2"/>
        <v>3.5714285714285716</v>
      </c>
      <c r="I43" s="19"/>
      <c r="J43" s="19"/>
      <c r="K43" s="19">
        <v>1</v>
      </c>
      <c r="L43" s="12">
        <f t="shared" si="3"/>
        <v>1</v>
      </c>
      <c r="M43" s="19"/>
      <c r="N43" s="19"/>
      <c r="O43" s="19">
        <v>1</v>
      </c>
      <c r="P43" s="14">
        <f t="shared" si="9"/>
        <v>100</v>
      </c>
      <c r="Q43" s="14">
        <f t="shared" si="10"/>
        <v>2.96</v>
      </c>
      <c r="R43" s="12">
        <f t="shared" si="11"/>
        <v>8</v>
      </c>
      <c r="S43" s="4">
        <v>2</v>
      </c>
      <c r="T43" s="4">
        <f t="shared" si="12"/>
        <v>5.4054054054054053</v>
      </c>
      <c r="U43" s="4"/>
      <c r="V43" s="4">
        <v>1</v>
      </c>
      <c r="W43" s="4">
        <v>1</v>
      </c>
      <c r="X43" s="17">
        <f t="shared" si="8"/>
        <v>8</v>
      </c>
    </row>
    <row r="44" spans="1:24" ht="15" x14ac:dyDescent="0.25">
      <c r="A44" s="24"/>
      <c r="B44" s="6" t="s">
        <v>50</v>
      </c>
      <c r="C44" s="14">
        <v>33</v>
      </c>
      <c r="D44" s="20">
        <v>29</v>
      </c>
      <c r="E44" s="7">
        <v>29</v>
      </c>
      <c r="F44" s="2">
        <f t="shared" si="0"/>
        <v>0.87878787878787878</v>
      </c>
      <c r="G44" s="25">
        <v>2</v>
      </c>
      <c r="H44" s="3">
        <f t="shared" si="2"/>
        <v>6.8965517241379306</v>
      </c>
      <c r="I44" s="19"/>
      <c r="J44" s="19">
        <v>1</v>
      </c>
      <c r="K44" s="19">
        <v>1</v>
      </c>
      <c r="L44" s="12">
        <f t="shared" si="3"/>
        <v>2</v>
      </c>
      <c r="M44" s="19"/>
      <c r="N44" s="19">
        <v>1</v>
      </c>
      <c r="O44" s="19">
        <v>1</v>
      </c>
      <c r="P44" s="14">
        <f t="shared" si="9"/>
        <v>100</v>
      </c>
      <c r="Q44" s="14">
        <f t="shared" si="10"/>
        <v>1.45</v>
      </c>
      <c r="R44" s="12">
        <f t="shared" si="11"/>
        <v>4.9999999999999991</v>
      </c>
      <c r="S44" s="4">
        <v>1</v>
      </c>
      <c r="T44" s="4">
        <f t="shared" si="12"/>
        <v>3.4482758620689653</v>
      </c>
      <c r="U44" s="4"/>
      <c r="V44" s="4"/>
      <c r="W44" s="4">
        <v>1</v>
      </c>
      <c r="X44" s="17">
        <f t="shared" si="8"/>
        <v>5</v>
      </c>
    </row>
    <row r="45" spans="1:24" s="8" customFormat="1" ht="15" x14ac:dyDescent="0.25">
      <c r="A45" s="24">
        <v>10</v>
      </c>
      <c r="B45" s="31" t="s">
        <v>81</v>
      </c>
      <c r="C45" s="14"/>
      <c r="D45" s="20"/>
      <c r="E45" s="7"/>
      <c r="F45" s="2"/>
      <c r="G45" s="25"/>
      <c r="H45" s="3"/>
      <c r="I45" s="19"/>
      <c r="J45" s="19"/>
      <c r="K45" s="19"/>
      <c r="L45" s="12"/>
      <c r="M45" s="19"/>
      <c r="N45" s="19"/>
      <c r="O45" s="19"/>
      <c r="P45" s="14"/>
      <c r="Q45" s="14"/>
      <c r="R45" s="12"/>
      <c r="S45" s="4"/>
      <c r="T45" s="4"/>
      <c r="U45" s="4"/>
      <c r="V45" s="4"/>
      <c r="W45" s="4"/>
      <c r="X45" s="17">
        <f t="shared" si="8"/>
        <v>5</v>
      </c>
    </row>
    <row r="46" spans="1:24" ht="15" x14ac:dyDescent="0.25">
      <c r="A46" s="24"/>
      <c r="B46" s="6" t="s">
        <v>51</v>
      </c>
      <c r="C46" s="14">
        <v>81</v>
      </c>
      <c r="D46" s="20">
        <v>84</v>
      </c>
      <c r="E46" s="7">
        <v>128</v>
      </c>
      <c r="F46" s="2">
        <f t="shared" ref="F46:F73" si="13">E46/C46</f>
        <v>1.5802469135802468</v>
      </c>
      <c r="G46" s="25">
        <v>8</v>
      </c>
      <c r="H46" s="3">
        <f t="shared" ref="H46:H73" si="14">IF(D46=0, 0,100/D46*G46)</f>
        <v>9.5238095238095237</v>
      </c>
      <c r="I46" s="19">
        <v>1</v>
      </c>
      <c r="J46" s="19">
        <v>5</v>
      </c>
      <c r="K46" s="19">
        <v>2</v>
      </c>
      <c r="L46" s="12">
        <f t="shared" ref="L46:L73" si="15">M46+N46+O46</f>
        <v>8</v>
      </c>
      <c r="M46" s="19">
        <v>1</v>
      </c>
      <c r="N46" s="19">
        <v>5</v>
      </c>
      <c r="O46" s="19">
        <v>2</v>
      </c>
      <c r="P46" s="14">
        <f t="shared" ref="P46:P59" si="16">IF(G46=0, 0,L46/G46*100)</f>
        <v>100</v>
      </c>
      <c r="Q46" s="14">
        <f t="shared" ref="Q46:Q59" si="17">E46*X46/100</f>
        <v>10.24</v>
      </c>
      <c r="R46" s="12">
        <f t="shared" ref="R46:R59" si="18">IF(E46=0, 0,100/E46*Q46)</f>
        <v>8</v>
      </c>
      <c r="S46" s="4">
        <v>10</v>
      </c>
      <c r="T46" s="4">
        <f t="shared" ref="T46:T59" si="19">IF(E46=0, 0,100/E46*S46)</f>
        <v>7.8125</v>
      </c>
      <c r="U46" s="4">
        <v>1</v>
      </c>
      <c r="V46" s="4">
        <v>7</v>
      </c>
      <c r="W46" s="4">
        <v>2</v>
      </c>
      <c r="X46" s="17">
        <f t="shared" si="8"/>
        <v>8</v>
      </c>
    </row>
    <row r="47" spans="1:24" ht="15" x14ac:dyDescent="0.25">
      <c r="A47" s="24">
        <v>11</v>
      </c>
      <c r="B47" s="31" t="s">
        <v>82</v>
      </c>
      <c r="C47" s="14"/>
      <c r="D47" s="20"/>
      <c r="E47" s="7"/>
      <c r="F47" s="2"/>
      <c r="G47" s="25"/>
      <c r="H47" s="3"/>
      <c r="I47" s="19"/>
      <c r="J47" s="19"/>
      <c r="K47" s="19"/>
      <c r="L47" s="12"/>
      <c r="M47" s="19"/>
      <c r="N47" s="19"/>
      <c r="O47" s="19"/>
      <c r="P47" s="14"/>
      <c r="Q47" s="14"/>
      <c r="R47" s="12"/>
      <c r="S47" s="4"/>
      <c r="T47" s="4"/>
      <c r="U47" s="4"/>
      <c r="V47" s="4"/>
      <c r="W47" s="4"/>
      <c r="X47" s="17">
        <f t="shared" si="8"/>
        <v>5</v>
      </c>
    </row>
    <row r="48" spans="1:24" s="8" customFormat="1" ht="15" x14ac:dyDescent="0.25">
      <c r="A48" s="24"/>
      <c r="B48" s="6" t="s">
        <v>52</v>
      </c>
      <c r="C48" s="14">
        <v>16</v>
      </c>
      <c r="D48" s="20">
        <v>32</v>
      </c>
      <c r="E48" s="7">
        <v>30</v>
      </c>
      <c r="F48" s="2">
        <f t="shared" si="13"/>
        <v>1.875</v>
      </c>
      <c r="G48" s="25">
        <v>2</v>
      </c>
      <c r="H48" s="3">
        <f t="shared" si="14"/>
        <v>6.25</v>
      </c>
      <c r="I48" s="19"/>
      <c r="J48" s="19">
        <v>1</v>
      </c>
      <c r="K48" s="19">
        <v>1</v>
      </c>
      <c r="L48" s="12">
        <f t="shared" si="15"/>
        <v>2</v>
      </c>
      <c r="M48" s="19"/>
      <c r="N48" s="19">
        <v>1</v>
      </c>
      <c r="O48" s="19">
        <v>1</v>
      </c>
      <c r="P48" s="14">
        <f t="shared" si="16"/>
        <v>100</v>
      </c>
      <c r="Q48" s="14">
        <f t="shared" si="17"/>
        <v>2.4</v>
      </c>
      <c r="R48" s="12">
        <f t="shared" si="18"/>
        <v>8</v>
      </c>
      <c r="S48" s="4">
        <v>2</v>
      </c>
      <c r="T48" s="4">
        <f t="shared" si="19"/>
        <v>6.666666666666667</v>
      </c>
      <c r="U48" s="4"/>
      <c r="V48" s="4">
        <v>1</v>
      </c>
      <c r="W48" s="4">
        <v>1</v>
      </c>
      <c r="X48" s="17">
        <f t="shared" si="8"/>
        <v>8</v>
      </c>
    </row>
    <row r="49" spans="1:24" ht="15" x14ac:dyDescent="0.25">
      <c r="A49" s="24"/>
      <c r="B49" s="6" t="s">
        <v>53</v>
      </c>
      <c r="C49" s="14">
        <v>18</v>
      </c>
      <c r="D49" s="20">
        <v>19</v>
      </c>
      <c r="E49" s="7">
        <v>39</v>
      </c>
      <c r="F49" s="2">
        <f t="shared" si="13"/>
        <v>2.1666666666666665</v>
      </c>
      <c r="G49" s="25">
        <f t="shared" si="1"/>
        <v>0</v>
      </c>
      <c r="H49" s="3">
        <f t="shared" si="14"/>
        <v>0</v>
      </c>
      <c r="I49" s="19"/>
      <c r="J49" s="19"/>
      <c r="K49" s="19"/>
      <c r="L49" s="12">
        <f t="shared" si="15"/>
        <v>0</v>
      </c>
      <c r="M49" s="19"/>
      <c r="N49" s="19"/>
      <c r="O49" s="19"/>
      <c r="P49" s="14">
        <f t="shared" si="16"/>
        <v>0</v>
      </c>
      <c r="Q49" s="14">
        <f t="shared" si="17"/>
        <v>3.12</v>
      </c>
      <c r="R49" s="12">
        <f t="shared" si="18"/>
        <v>8.0000000000000018</v>
      </c>
      <c r="S49" s="4">
        <v>3</v>
      </c>
      <c r="T49" s="4">
        <f t="shared" si="19"/>
        <v>7.6923076923076934</v>
      </c>
      <c r="U49" s="4"/>
      <c r="V49" s="4">
        <v>2</v>
      </c>
      <c r="W49" s="4">
        <v>1</v>
      </c>
      <c r="X49" s="17">
        <f t="shared" si="8"/>
        <v>8</v>
      </c>
    </row>
    <row r="50" spans="1:24" ht="15" x14ac:dyDescent="0.25">
      <c r="A50" s="24"/>
      <c r="B50" s="6" t="s">
        <v>54</v>
      </c>
      <c r="C50" s="14">
        <v>69</v>
      </c>
      <c r="D50" s="20">
        <v>106</v>
      </c>
      <c r="E50" s="7">
        <v>117</v>
      </c>
      <c r="F50" s="2">
        <f t="shared" si="13"/>
        <v>1.6956521739130435</v>
      </c>
      <c r="G50" s="25">
        <v>7</v>
      </c>
      <c r="H50" s="3">
        <f t="shared" si="14"/>
        <v>6.6037735849056602</v>
      </c>
      <c r="I50" s="19">
        <v>1</v>
      </c>
      <c r="J50" s="19">
        <v>4</v>
      </c>
      <c r="K50" s="19">
        <v>2</v>
      </c>
      <c r="L50" s="12">
        <f t="shared" si="15"/>
        <v>7</v>
      </c>
      <c r="M50" s="19">
        <v>1</v>
      </c>
      <c r="N50" s="19">
        <v>4</v>
      </c>
      <c r="O50" s="19">
        <v>2</v>
      </c>
      <c r="P50" s="14">
        <f t="shared" si="16"/>
        <v>100</v>
      </c>
      <c r="Q50" s="14">
        <f t="shared" si="17"/>
        <v>9.36</v>
      </c>
      <c r="R50" s="12">
        <f t="shared" si="18"/>
        <v>7.9999999999999991</v>
      </c>
      <c r="S50" s="4">
        <v>9</v>
      </c>
      <c r="T50" s="4">
        <f t="shared" si="19"/>
        <v>7.6923076923076916</v>
      </c>
      <c r="U50" s="4">
        <v>1</v>
      </c>
      <c r="V50" s="4">
        <v>6</v>
      </c>
      <c r="W50" s="4">
        <v>2</v>
      </c>
      <c r="X50" s="17">
        <f t="shared" si="8"/>
        <v>8</v>
      </c>
    </row>
    <row r="51" spans="1:24" ht="15" x14ac:dyDescent="0.25">
      <c r="A51" s="24">
        <v>12</v>
      </c>
      <c r="B51" s="31" t="s">
        <v>83</v>
      </c>
      <c r="C51" s="14"/>
      <c r="D51" s="20"/>
      <c r="E51" s="7"/>
      <c r="F51" s="2"/>
      <c r="G51" s="25"/>
      <c r="H51" s="3"/>
      <c r="I51" s="19"/>
      <c r="J51" s="19"/>
      <c r="K51" s="19"/>
      <c r="L51" s="12"/>
      <c r="M51" s="19"/>
      <c r="N51" s="19"/>
      <c r="O51" s="19"/>
      <c r="P51" s="14"/>
      <c r="Q51" s="14"/>
      <c r="R51" s="12"/>
      <c r="S51" s="4"/>
      <c r="T51" s="4"/>
      <c r="U51" s="4"/>
      <c r="V51" s="4"/>
      <c r="W51" s="4"/>
      <c r="X51" s="17">
        <f t="shared" si="8"/>
        <v>5</v>
      </c>
    </row>
    <row r="52" spans="1:24" ht="15" x14ac:dyDescent="0.25">
      <c r="A52" s="24"/>
      <c r="B52" s="6" t="s">
        <v>55</v>
      </c>
      <c r="C52" s="14">
        <v>10</v>
      </c>
      <c r="D52" s="20">
        <v>24</v>
      </c>
      <c r="E52" s="7">
        <v>37</v>
      </c>
      <c r="F52" s="2">
        <f t="shared" si="13"/>
        <v>3.7</v>
      </c>
      <c r="G52" s="25">
        <f t="shared" si="1"/>
        <v>0</v>
      </c>
      <c r="H52" s="3">
        <f t="shared" si="14"/>
        <v>0</v>
      </c>
      <c r="I52" s="19"/>
      <c r="J52" s="19"/>
      <c r="K52" s="19"/>
      <c r="L52" s="12">
        <f t="shared" si="15"/>
        <v>0</v>
      </c>
      <c r="M52" s="19"/>
      <c r="N52" s="19"/>
      <c r="O52" s="19"/>
      <c r="P52" s="14">
        <f t="shared" si="16"/>
        <v>0</v>
      </c>
      <c r="Q52" s="14">
        <f t="shared" si="17"/>
        <v>4.4400000000000004</v>
      </c>
      <c r="R52" s="12">
        <f t="shared" si="18"/>
        <v>12</v>
      </c>
      <c r="S52" s="4">
        <v>3</v>
      </c>
      <c r="T52" s="4">
        <f t="shared" si="19"/>
        <v>8.1081081081081088</v>
      </c>
      <c r="U52" s="4"/>
      <c r="V52" s="4">
        <v>2</v>
      </c>
      <c r="W52" s="4">
        <v>1</v>
      </c>
      <c r="X52" s="17">
        <f t="shared" si="8"/>
        <v>12</v>
      </c>
    </row>
    <row r="53" spans="1:24" ht="15" x14ac:dyDescent="0.25">
      <c r="A53" s="24"/>
      <c r="B53" s="6" t="s">
        <v>56</v>
      </c>
      <c r="C53" s="14">
        <v>60</v>
      </c>
      <c r="D53" s="20">
        <v>69</v>
      </c>
      <c r="E53" s="7">
        <v>65</v>
      </c>
      <c r="F53" s="2">
        <f t="shared" si="13"/>
        <v>1.0833333333333333</v>
      </c>
      <c r="G53" s="25">
        <v>5</v>
      </c>
      <c r="H53" s="3">
        <f t="shared" si="14"/>
        <v>7.2463768115942031</v>
      </c>
      <c r="I53" s="19"/>
      <c r="J53" s="19">
        <v>4</v>
      </c>
      <c r="K53" s="19">
        <v>1</v>
      </c>
      <c r="L53" s="12">
        <f t="shared" si="15"/>
        <v>5</v>
      </c>
      <c r="M53" s="19"/>
      <c r="N53" s="19">
        <v>4</v>
      </c>
      <c r="O53" s="19">
        <v>1</v>
      </c>
      <c r="P53" s="14">
        <f t="shared" si="16"/>
        <v>100</v>
      </c>
      <c r="Q53" s="14">
        <f t="shared" si="17"/>
        <v>5.2</v>
      </c>
      <c r="R53" s="12">
        <f t="shared" si="18"/>
        <v>8</v>
      </c>
      <c r="S53" s="4">
        <v>5</v>
      </c>
      <c r="T53" s="4">
        <f t="shared" si="19"/>
        <v>7.6923076923076925</v>
      </c>
      <c r="U53" s="4"/>
      <c r="V53" s="4">
        <v>4</v>
      </c>
      <c r="W53" s="4">
        <v>1</v>
      </c>
      <c r="X53" s="17">
        <f t="shared" si="8"/>
        <v>8</v>
      </c>
    </row>
    <row r="54" spans="1:24" ht="15" x14ac:dyDescent="0.25">
      <c r="A54" s="24">
        <v>13</v>
      </c>
      <c r="B54" s="31" t="s">
        <v>84</v>
      </c>
      <c r="C54" s="14"/>
      <c r="D54" s="20"/>
      <c r="E54" s="7"/>
      <c r="F54" s="2"/>
      <c r="G54" s="25"/>
      <c r="H54" s="3"/>
      <c r="I54" s="19"/>
      <c r="J54" s="19"/>
      <c r="K54" s="19"/>
      <c r="L54" s="12"/>
      <c r="M54" s="19"/>
      <c r="N54" s="19"/>
      <c r="O54" s="19"/>
      <c r="P54" s="14"/>
      <c r="Q54" s="14"/>
      <c r="R54" s="12"/>
      <c r="S54" s="4"/>
      <c r="T54" s="4"/>
      <c r="U54" s="4"/>
      <c r="V54" s="4"/>
      <c r="W54" s="4"/>
      <c r="X54" s="17">
        <f t="shared" si="8"/>
        <v>5</v>
      </c>
    </row>
    <row r="55" spans="1:24" ht="15" x14ac:dyDescent="0.25">
      <c r="A55" s="24"/>
      <c r="B55" s="6" t="s">
        <v>57</v>
      </c>
      <c r="C55" s="14">
        <v>9</v>
      </c>
      <c r="D55" s="20">
        <v>18</v>
      </c>
      <c r="E55" s="7">
        <v>28</v>
      </c>
      <c r="F55" s="2">
        <f t="shared" si="13"/>
        <v>3.1111111111111112</v>
      </c>
      <c r="G55" s="25">
        <v>2</v>
      </c>
      <c r="H55" s="3">
        <f t="shared" si="14"/>
        <v>11.111111111111111</v>
      </c>
      <c r="I55" s="19"/>
      <c r="J55" s="19">
        <v>1</v>
      </c>
      <c r="K55" s="19">
        <v>1</v>
      </c>
      <c r="L55" s="12">
        <f t="shared" si="15"/>
        <v>2</v>
      </c>
      <c r="M55" s="19"/>
      <c r="N55" s="19">
        <v>1</v>
      </c>
      <c r="O55" s="19">
        <v>1</v>
      </c>
      <c r="P55" s="14">
        <f t="shared" si="16"/>
        <v>100</v>
      </c>
      <c r="Q55" s="14">
        <f t="shared" si="17"/>
        <v>3.36</v>
      </c>
      <c r="R55" s="12">
        <f t="shared" si="18"/>
        <v>12</v>
      </c>
      <c r="S55" s="4">
        <v>3</v>
      </c>
      <c r="T55" s="4">
        <f t="shared" si="19"/>
        <v>10.714285714285715</v>
      </c>
      <c r="U55" s="4"/>
      <c r="V55" s="4">
        <v>2</v>
      </c>
      <c r="W55" s="4">
        <v>1</v>
      </c>
      <c r="X55" s="17">
        <f t="shared" si="8"/>
        <v>12</v>
      </c>
    </row>
    <row r="56" spans="1:24" ht="15" x14ac:dyDescent="0.25">
      <c r="A56" s="24"/>
      <c r="B56" s="6" t="s">
        <v>58</v>
      </c>
      <c r="C56" s="14">
        <v>46</v>
      </c>
      <c r="D56" s="20">
        <v>25</v>
      </c>
      <c r="E56" s="7">
        <v>45</v>
      </c>
      <c r="F56" s="2">
        <f t="shared" si="13"/>
        <v>0.97826086956521741</v>
      </c>
      <c r="G56" s="25">
        <v>1</v>
      </c>
      <c r="H56" s="3">
        <f t="shared" si="14"/>
        <v>4</v>
      </c>
      <c r="I56" s="19"/>
      <c r="J56" s="19"/>
      <c r="K56" s="19">
        <v>1</v>
      </c>
      <c r="L56" s="12">
        <f t="shared" si="15"/>
        <v>1</v>
      </c>
      <c r="M56" s="19"/>
      <c r="N56" s="19"/>
      <c r="O56" s="19">
        <v>1</v>
      </c>
      <c r="P56" s="14">
        <f t="shared" si="16"/>
        <v>100</v>
      </c>
      <c r="Q56" s="14">
        <f t="shared" si="17"/>
        <v>2.25</v>
      </c>
      <c r="R56" s="12">
        <f t="shared" si="18"/>
        <v>5</v>
      </c>
      <c r="S56" s="4">
        <v>2</v>
      </c>
      <c r="T56" s="4">
        <f t="shared" si="19"/>
        <v>4.4444444444444446</v>
      </c>
      <c r="U56" s="4"/>
      <c r="V56" s="4">
        <v>1</v>
      </c>
      <c r="W56" s="4">
        <v>1</v>
      </c>
      <c r="X56" s="17">
        <f t="shared" si="8"/>
        <v>5</v>
      </c>
    </row>
    <row r="57" spans="1:24" ht="15" x14ac:dyDescent="0.25">
      <c r="A57" s="24">
        <v>14</v>
      </c>
      <c r="B57" s="31" t="s">
        <v>85</v>
      </c>
      <c r="C57" s="14"/>
      <c r="D57" s="20"/>
      <c r="E57" s="7"/>
      <c r="F57" s="2"/>
      <c r="G57" s="25"/>
      <c r="H57" s="3"/>
      <c r="I57" s="19"/>
      <c r="J57" s="19"/>
      <c r="K57" s="19"/>
      <c r="L57" s="12"/>
      <c r="M57" s="19"/>
      <c r="N57" s="19"/>
      <c r="O57" s="19"/>
      <c r="P57" s="14"/>
      <c r="Q57" s="14"/>
      <c r="R57" s="12"/>
      <c r="S57" s="4"/>
      <c r="T57" s="4"/>
      <c r="U57" s="4"/>
      <c r="V57" s="4"/>
      <c r="W57" s="4"/>
      <c r="X57" s="17">
        <f t="shared" si="8"/>
        <v>5</v>
      </c>
    </row>
    <row r="58" spans="1:24" ht="15" x14ac:dyDescent="0.25">
      <c r="A58" s="24"/>
      <c r="B58" s="6" t="s">
        <v>59</v>
      </c>
      <c r="C58" s="14">
        <v>16</v>
      </c>
      <c r="D58" s="20">
        <v>22</v>
      </c>
      <c r="E58" s="7">
        <v>65</v>
      </c>
      <c r="F58" s="2">
        <f t="shared" si="13"/>
        <v>4.0625</v>
      </c>
      <c r="G58" s="25">
        <v>2</v>
      </c>
      <c r="H58" s="3">
        <f t="shared" si="14"/>
        <v>9.0909090909090917</v>
      </c>
      <c r="I58" s="19"/>
      <c r="J58" s="19">
        <v>1</v>
      </c>
      <c r="K58" s="19">
        <v>1</v>
      </c>
      <c r="L58" s="12">
        <f t="shared" si="15"/>
        <v>2</v>
      </c>
      <c r="M58" s="19"/>
      <c r="N58" s="19">
        <v>1</v>
      </c>
      <c r="O58" s="19">
        <v>1</v>
      </c>
      <c r="P58" s="14">
        <f t="shared" si="16"/>
        <v>100</v>
      </c>
      <c r="Q58" s="14">
        <f t="shared" si="17"/>
        <v>7.8</v>
      </c>
      <c r="R58" s="12">
        <f t="shared" si="18"/>
        <v>12</v>
      </c>
      <c r="S58" s="4">
        <v>5</v>
      </c>
      <c r="T58" s="4">
        <f t="shared" si="19"/>
        <v>7.6923076923076925</v>
      </c>
      <c r="U58" s="4"/>
      <c r="V58" s="4">
        <v>4</v>
      </c>
      <c r="W58" s="4">
        <v>1</v>
      </c>
      <c r="X58" s="17">
        <f t="shared" si="8"/>
        <v>12</v>
      </c>
    </row>
    <row r="59" spans="1:24" ht="15" x14ac:dyDescent="0.25">
      <c r="A59" s="24"/>
      <c r="B59" s="6" t="s">
        <v>70</v>
      </c>
      <c r="C59" s="14">
        <v>4</v>
      </c>
      <c r="D59" s="20">
        <v>0</v>
      </c>
      <c r="E59" s="7">
        <v>42</v>
      </c>
      <c r="F59" s="2">
        <f t="shared" si="13"/>
        <v>10.5</v>
      </c>
      <c r="G59" s="25">
        <f t="shared" si="1"/>
        <v>0</v>
      </c>
      <c r="H59" s="3">
        <f t="shared" si="14"/>
        <v>0</v>
      </c>
      <c r="I59" s="19"/>
      <c r="J59" s="19"/>
      <c r="K59" s="19"/>
      <c r="L59" s="12">
        <f t="shared" si="15"/>
        <v>0</v>
      </c>
      <c r="M59" s="19"/>
      <c r="N59" s="19"/>
      <c r="O59" s="19"/>
      <c r="P59" s="14">
        <f t="shared" si="16"/>
        <v>0</v>
      </c>
      <c r="Q59" s="14">
        <f t="shared" si="17"/>
        <v>7.56</v>
      </c>
      <c r="R59" s="12">
        <f t="shared" si="18"/>
        <v>18</v>
      </c>
      <c r="S59" s="4">
        <v>7</v>
      </c>
      <c r="T59" s="4">
        <f t="shared" si="19"/>
        <v>16.666666666666668</v>
      </c>
      <c r="U59" s="4">
        <v>1</v>
      </c>
      <c r="V59" s="19">
        <v>4</v>
      </c>
      <c r="W59" s="19">
        <v>2</v>
      </c>
      <c r="X59" s="17">
        <f t="shared" si="8"/>
        <v>18</v>
      </c>
    </row>
    <row r="60" spans="1:24" ht="15" x14ac:dyDescent="0.25">
      <c r="A60" s="24">
        <v>15</v>
      </c>
      <c r="B60" s="31" t="s">
        <v>86</v>
      </c>
      <c r="C60" s="14"/>
      <c r="D60" s="20"/>
      <c r="E60" s="7"/>
      <c r="F60" s="2"/>
      <c r="G60" s="25"/>
      <c r="H60" s="3"/>
      <c r="I60" s="19"/>
      <c r="J60" s="19"/>
      <c r="K60" s="19"/>
      <c r="L60" s="12"/>
      <c r="M60" s="19"/>
      <c r="N60" s="19"/>
      <c r="O60" s="19"/>
      <c r="P60" s="14"/>
      <c r="Q60" s="14"/>
      <c r="R60" s="12"/>
      <c r="S60" s="4"/>
      <c r="T60" s="4"/>
      <c r="U60" s="4"/>
      <c r="V60" s="4"/>
      <c r="W60" s="4"/>
      <c r="X60" s="17">
        <f t="shared" si="8"/>
        <v>5</v>
      </c>
    </row>
    <row r="61" spans="1:24" ht="15" x14ac:dyDescent="0.25">
      <c r="A61" s="24"/>
      <c r="B61" s="6" t="s">
        <v>60</v>
      </c>
      <c r="C61" s="14">
        <v>98</v>
      </c>
      <c r="D61" s="20">
        <v>50</v>
      </c>
      <c r="E61" s="7">
        <v>61</v>
      </c>
      <c r="F61" s="2">
        <f t="shared" si="13"/>
        <v>0.62244897959183676</v>
      </c>
      <c r="G61" s="25">
        <v>2</v>
      </c>
      <c r="H61" s="3">
        <f t="shared" si="14"/>
        <v>4</v>
      </c>
      <c r="I61" s="19"/>
      <c r="J61" s="19">
        <v>1</v>
      </c>
      <c r="K61" s="19">
        <v>1</v>
      </c>
      <c r="L61" s="12">
        <f t="shared" si="15"/>
        <v>1</v>
      </c>
      <c r="M61" s="19"/>
      <c r="N61" s="19">
        <v>1</v>
      </c>
      <c r="O61" s="19"/>
      <c r="P61" s="14">
        <f t="shared" ref="P61:P78" si="20">IF(G61=0, 0,L61/G61*100)</f>
        <v>50</v>
      </c>
      <c r="Q61" s="14">
        <f t="shared" ref="Q61:Q77" si="21">E61*X61/100</f>
        <v>3.05</v>
      </c>
      <c r="R61" s="12">
        <f t="shared" ref="R61:R78" si="22">IF(E61=0, 0,100/E61*Q61)</f>
        <v>5</v>
      </c>
      <c r="S61" s="4">
        <v>3</v>
      </c>
      <c r="T61" s="4">
        <f t="shared" ref="T61:T78" si="23">IF(E61=0, 0,100/E61*S61)</f>
        <v>4.918032786885246</v>
      </c>
      <c r="U61" s="4"/>
      <c r="V61" s="4">
        <v>2</v>
      </c>
      <c r="W61" s="4">
        <v>1</v>
      </c>
      <c r="X61" s="17">
        <f t="shared" si="8"/>
        <v>5</v>
      </c>
    </row>
    <row r="62" spans="1:24" ht="15" x14ac:dyDescent="0.25">
      <c r="A62" s="24">
        <v>16</v>
      </c>
      <c r="B62" s="31" t="s">
        <v>87</v>
      </c>
      <c r="C62" s="14"/>
      <c r="D62" s="20"/>
      <c r="E62" s="7"/>
      <c r="F62" s="2"/>
      <c r="G62" s="25"/>
      <c r="H62" s="3"/>
      <c r="I62" s="19"/>
      <c r="J62" s="19"/>
      <c r="K62" s="19"/>
      <c r="L62" s="12"/>
      <c r="M62" s="19"/>
      <c r="N62" s="19"/>
      <c r="O62" s="19"/>
      <c r="P62" s="14"/>
      <c r="Q62" s="14"/>
      <c r="R62" s="12"/>
      <c r="S62" s="4"/>
      <c r="T62" s="4"/>
      <c r="U62" s="4"/>
      <c r="V62" s="4"/>
      <c r="W62" s="4"/>
      <c r="X62" s="17">
        <f t="shared" ref="X62:X77" si="24">IF(AND(F62&lt;=1),5,IF(AND(F62&gt;1,F62&lt;=3),8,IF(AND(F62&gt;3,F62&lt;=6),12,IF(AND(F62&gt;6,F62&lt;=9),15,IF(AND(F62&gt;9,F62&lt;=12),18,IF(AND(F62&gt;12),20,))))))</f>
        <v>5</v>
      </c>
    </row>
    <row r="63" spans="1:24" ht="15" x14ac:dyDescent="0.25">
      <c r="A63" s="24"/>
      <c r="B63" s="6" t="s">
        <v>99</v>
      </c>
      <c r="C63" s="14">
        <v>44</v>
      </c>
      <c r="D63" s="20">
        <v>66</v>
      </c>
      <c r="E63" s="7">
        <v>136</v>
      </c>
      <c r="F63" s="2">
        <f t="shared" si="13"/>
        <v>3.0909090909090908</v>
      </c>
      <c r="G63" s="25">
        <v>6</v>
      </c>
      <c r="H63" s="3">
        <f t="shared" si="14"/>
        <v>9.0909090909090899</v>
      </c>
      <c r="I63" s="19"/>
      <c r="J63" s="19">
        <v>4</v>
      </c>
      <c r="K63" s="19">
        <v>2</v>
      </c>
      <c r="L63" s="12">
        <f t="shared" si="15"/>
        <v>6</v>
      </c>
      <c r="M63" s="19"/>
      <c r="N63" s="19">
        <v>4</v>
      </c>
      <c r="O63" s="19">
        <v>2</v>
      </c>
      <c r="P63" s="14">
        <f t="shared" si="20"/>
        <v>100</v>
      </c>
      <c r="Q63" s="14">
        <f t="shared" si="21"/>
        <v>16.32</v>
      </c>
      <c r="R63" s="12">
        <f t="shared" si="22"/>
        <v>12.000000000000002</v>
      </c>
      <c r="S63" s="4">
        <v>16</v>
      </c>
      <c r="T63" s="4">
        <f t="shared" si="23"/>
        <v>11.764705882352942</v>
      </c>
      <c r="U63" s="4">
        <v>2</v>
      </c>
      <c r="V63" s="4">
        <v>10</v>
      </c>
      <c r="W63" s="4">
        <v>4</v>
      </c>
      <c r="X63" s="17">
        <f t="shared" si="24"/>
        <v>12</v>
      </c>
    </row>
    <row r="64" spans="1:24" ht="15" x14ac:dyDescent="0.25">
      <c r="A64" s="24"/>
      <c r="B64" s="6" t="s">
        <v>61</v>
      </c>
      <c r="C64" s="14">
        <v>14</v>
      </c>
      <c r="D64" s="20">
        <v>14</v>
      </c>
      <c r="E64" s="7">
        <v>81</v>
      </c>
      <c r="F64" s="2">
        <f t="shared" si="13"/>
        <v>5.7857142857142856</v>
      </c>
      <c r="G64" s="25">
        <v>2</v>
      </c>
      <c r="H64" s="3">
        <f t="shared" si="14"/>
        <v>14.285714285714286</v>
      </c>
      <c r="I64" s="19"/>
      <c r="J64" s="19">
        <v>1</v>
      </c>
      <c r="K64" s="19">
        <v>1</v>
      </c>
      <c r="L64" s="12">
        <f t="shared" si="15"/>
        <v>2</v>
      </c>
      <c r="M64" s="19"/>
      <c r="N64" s="19">
        <v>1</v>
      </c>
      <c r="O64" s="19">
        <v>1</v>
      </c>
      <c r="P64" s="14">
        <f t="shared" si="20"/>
        <v>100</v>
      </c>
      <c r="Q64" s="14">
        <f t="shared" si="21"/>
        <v>9.7200000000000006</v>
      </c>
      <c r="R64" s="12">
        <f t="shared" si="22"/>
        <v>12</v>
      </c>
      <c r="S64" s="4">
        <v>4</v>
      </c>
      <c r="T64" s="4">
        <f t="shared" si="23"/>
        <v>4.9382716049382713</v>
      </c>
      <c r="U64" s="4"/>
      <c r="V64" s="4">
        <v>3</v>
      </c>
      <c r="W64" s="4">
        <v>1</v>
      </c>
      <c r="X64" s="17">
        <f t="shared" si="24"/>
        <v>12</v>
      </c>
    </row>
    <row r="65" spans="1:24" ht="15" x14ac:dyDescent="0.25">
      <c r="A65" s="24"/>
      <c r="B65" s="6" t="s">
        <v>62</v>
      </c>
      <c r="C65" s="14">
        <v>115</v>
      </c>
      <c r="D65" s="20">
        <v>111</v>
      </c>
      <c r="E65" s="7">
        <v>194</v>
      </c>
      <c r="F65" s="2">
        <f t="shared" si="13"/>
        <v>1.6869565217391305</v>
      </c>
      <c r="G65" s="25">
        <v>8</v>
      </c>
      <c r="H65" s="3">
        <f t="shared" si="14"/>
        <v>7.2072072072072073</v>
      </c>
      <c r="I65" s="19"/>
      <c r="J65" s="19">
        <v>6</v>
      </c>
      <c r="K65" s="19">
        <v>2</v>
      </c>
      <c r="L65" s="12">
        <f t="shared" si="15"/>
        <v>6</v>
      </c>
      <c r="M65" s="19"/>
      <c r="N65" s="19">
        <v>4</v>
      </c>
      <c r="O65" s="19">
        <v>2</v>
      </c>
      <c r="P65" s="14">
        <f t="shared" si="20"/>
        <v>75</v>
      </c>
      <c r="Q65" s="14">
        <f t="shared" si="21"/>
        <v>15.52</v>
      </c>
      <c r="R65" s="12">
        <f t="shared" si="22"/>
        <v>7.9999999999999991</v>
      </c>
      <c r="S65" s="4">
        <v>15</v>
      </c>
      <c r="T65" s="4">
        <f t="shared" si="23"/>
        <v>7.7319587628865971</v>
      </c>
      <c r="U65" s="4">
        <v>1</v>
      </c>
      <c r="V65" s="4">
        <v>11</v>
      </c>
      <c r="W65" s="4">
        <v>3</v>
      </c>
      <c r="X65" s="17">
        <f t="shared" si="24"/>
        <v>8</v>
      </c>
    </row>
    <row r="66" spans="1:24" ht="15" x14ac:dyDescent="0.25">
      <c r="A66" s="24">
        <v>17</v>
      </c>
      <c r="B66" s="31" t="s">
        <v>88</v>
      </c>
      <c r="C66" s="14"/>
      <c r="D66" s="20"/>
      <c r="E66" s="7"/>
      <c r="F66" s="2"/>
      <c r="G66" s="25"/>
      <c r="H66" s="3"/>
      <c r="I66" s="19"/>
      <c r="J66" s="19"/>
      <c r="K66" s="19"/>
      <c r="L66" s="12"/>
      <c r="M66" s="19"/>
      <c r="N66" s="19"/>
      <c r="O66" s="19"/>
      <c r="P66" s="14"/>
      <c r="Q66" s="14"/>
      <c r="R66" s="12"/>
      <c r="S66" s="4"/>
      <c r="T66" s="4"/>
      <c r="U66" s="4"/>
      <c r="V66" s="4"/>
      <c r="W66" s="4"/>
      <c r="X66" s="17">
        <f t="shared" si="24"/>
        <v>5</v>
      </c>
    </row>
    <row r="67" spans="1:24" ht="15" x14ac:dyDescent="0.25">
      <c r="A67" s="24"/>
      <c r="B67" s="6" t="s">
        <v>63</v>
      </c>
      <c r="C67" s="14">
        <v>138</v>
      </c>
      <c r="D67" s="20">
        <v>148</v>
      </c>
      <c r="E67" s="7">
        <v>152</v>
      </c>
      <c r="F67" s="2">
        <f t="shared" si="13"/>
        <v>1.1014492753623188</v>
      </c>
      <c r="G67" s="25">
        <v>11</v>
      </c>
      <c r="H67" s="3">
        <f t="shared" si="14"/>
        <v>7.4324324324324325</v>
      </c>
      <c r="I67" s="19">
        <v>1</v>
      </c>
      <c r="J67" s="19">
        <v>7</v>
      </c>
      <c r="K67" s="19">
        <v>3</v>
      </c>
      <c r="L67" s="12">
        <f t="shared" si="15"/>
        <v>10</v>
      </c>
      <c r="M67" s="19"/>
      <c r="N67" s="19">
        <v>7</v>
      </c>
      <c r="O67" s="19">
        <v>3</v>
      </c>
      <c r="P67" s="14">
        <f t="shared" si="20"/>
        <v>90.909090909090907</v>
      </c>
      <c r="Q67" s="14">
        <f t="shared" si="21"/>
        <v>12.16</v>
      </c>
      <c r="R67" s="12">
        <f t="shared" si="22"/>
        <v>8</v>
      </c>
      <c r="S67" s="4">
        <v>12</v>
      </c>
      <c r="T67" s="4">
        <f t="shared" si="23"/>
        <v>7.8947368421052637</v>
      </c>
      <c r="U67" s="4">
        <v>1</v>
      </c>
      <c r="V67" s="4">
        <v>8</v>
      </c>
      <c r="W67" s="4">
        <v>3</v>
      </c>
      <c r="X67" s="17">
        <f t="shared" si="24"/>
        <v>8</v>
      </c>
    </row>
    <row r="68" spans="1:24" ht="15" x14ac:dyDescent="0.25">
      <c r="A68" s="24">
        <v>18</v>
      </c>
      <c r="B68" s="31" t="s">
        <v>89</v>
      </c>
      <c r="C68" s="14"/>
      <c r="D68" s="20"/>
      <c r="E68" s="7"/>
      <c r="F68" s="2"/>
      <c r="G68" s="25"/>
      <c r="H68" s="3"/>
      <c r="I68" s="19"/>
      <c r="J68" s="19"/>
      <c r="K68" s="19"/>
      <c r="L68" s="12"/>
      <c r="M68" s="19"/>
      <c r="N68" s="19"/>
      <c r="O68" s="19"/>
      <c r="P68" s="14"/>
      <c r="Q68" s="14"/>
      <c r="R68" s="12"/>
      <c r="S68" s="4"/>
      <c r="T68" s="4"/>
      <c r="U68" s="4"/>
      <c r="V68" s="4"/>
      <c r="W68" s="4"/>
      <c r="X68" s="17">
        <f t="shared" si="24"/>
        <v>5</v>
      </c>
    </row>
    <row r="69" spans="1:24" ht="15" x14ac:dyDescent="0.25">
      <c r="A69" s="24"/>
      <c r="B69" s="6" t="s">
        <v>64</v>
      </c>
      <c r="C69" s="14">
        <v>41</v>
      </c>
      <c r="D69" s="20">
        <v>250</v>
      </c>
      <c r="E69" s="7">
        <v>366</v>
      </c>
      <c r="F69" s="2">
        <f t="shared" si="13"/>
        <v>8.9268292682926838</v>
      </c>
      <c r="G69" s="25">
        <v>10</v>
      </c>
      <c r="H69" s="3">
        <f t="shared" si="14"/>
        <v>4</v>
      </c>
      <c r="I69" s="19">
        <v>1</v>
      </c>
      <c r="J69" s="19">
        <v>7</v>
      </c>
      <c r="K69" s="19">
        <v>2</v>
      </c>
      <c r="L69" s="12">
        <f t="shared" si="15"/>
        <v>8</v>
      </c>
      <c r="M69" s="19">
        <v>1</v>
      </c>
      <c r="N69" s="19">
        <v>7</v>
      </c>
      <c r="O69" s="19"/>
      <c r="P69" s="14">
        <f t="shared" si="20"/>
        <v>80</v>
      </c>
      <c r="Q69" s="14">
        <f t="shared" si="21"/>
        <v>54.9</v>
      </c>
      <c r="R69" s="12">
        <f t="shared" si="22"/>
        <v>15.000000000000002</v>
      </c>
      <c r="S69" s="4">
        <v>14</v>
      </c>
      <c r="T69" s="4">
        <f t="shared" si="23"/>
        <v>3.8251366120218582</v>
      </c>
      <c r="U69" s="4">
        <v>2</v>
      </c>
      <c r="V69" s="4">
        <v>9</v>
      </c>
      <c r="W69" s="4">
        <v>3</v>
      </c>
      <c r="X69" s="17">
        <f t="shared" si="24"/>
        <v>15</v>
      </c>
    </row>
    <row r="70" spans="1:24" ht="15" x14ac:dyDescent="0.25">
      <c r="A70" s="24"/>
      <c r="B70" s="6" t="s">
        <v>65</v>
      </c>
      <c r="C70" s="14">
        <v>130</v>
      </c>
      <c r="D70" s="20">
        <v>177</v>
      </c>
      <c r="E70" s="7">
        <v>191</v>
      </c>
      <c r="F70" s="2">
        <f t="shared" si="13"/>
        <v>1.4692307692307693</v>
      </c>
      <c r="G70" s="25">
        <v>14</v>
      </c>
      <c r="H70" s="3">
        <f t="shared" si="14"/>
        <v>7.9096045197740112</v>
      </c>
      <c r="I70" s="19">
        <v>2</v>
      </c>
      <c r="J70" s="19">
        <v>9</v>
      </c>
      <c r="K70" s="19">
        <v>3</v>
      </c>
      <c r="L70" s="12">
        <f t="shared" si="15"/>
        <v>14</v>
      </c>
      <c r="M70" s="19">
        <v>2</v>
      </c>
      <c r="N70" s="19">
        <v>9</v>
      </c>
      <c r="O70" s="19">
        <v>3</v>
      </c>
      <c r="P70" s="14">
        <f t="shared" si="20"/>
        <v>100</v>
      </c>
      <c r="Q70" s="14">
        <f t="shared" si="21"/>
        <v>15.28</v>
      </c>
      <c r="R70" s="12">
        <f t="shared" si="22"/>
        <v>8</v>
      </c>
      <c r="S70" s="4">
        <v>15</v>
      </c>
      <c r="T70" s="4">
        <f t="shared" si="23"/>
        <v>7.8534031413612562</v>
      </c>
      <c r="U70" s="4">
        <v>2</v>
      </c>
      <c r="V70" s="4">
        <v>10</v>
      </c>
      <c r="W70" s="4">
        <v>3</v>
      </c>
      <c r="X70" s="17">
        <f t="shared" si="24"/>
        <v>8</v>
      </c>
    </row>
    <row r="71" spans="1:24" ht="15" x14ac:dyDescent="0.25">
      <c r="A71" s="24">
        <v>19</v>
      </c>
      <c r="B71" s="31" t="s">
        <v>90</v>
      </c>
      <c r="C71" s="14"/>
      <c r="D71" s="20"/>
      <c r="E71" s="7"/>
      <c r="F71" s="2"/>
      <c r="G71" s="25"/>
      <c r="H71" s="3"/>
      <c r="I71" s="19"/>
      <c r="J71" s="19"/>
      <c r="K71" s="19"/>
      <c r="L71" s="12"/>
      <c r="M71" s="19"/>
      <c r="N71" s="19"/>
      <c r="O71" s="19"/>
      <c r="P71" s="14"/>
      <c r="Q71" s="14"/>
      <c r="R71" s="12"/>
      <c r="S71" s="4"/>
      <c r="T71" s="4"/>
      <c r="U71" s="4"/>
      <c r="V71" s="4"/>
      <c r="W71" s="4"/>
      <c r="X71" s="17">
        <f t="shared" si="24"/>
        <v>5</v>
      </c>
    </row>
    <row r="72" spans="1:24" ht="15" x14ac:dyDescent="0.25">
      <c r="A72" s="24"/>
      <c r="B72" s="6" t="s">
        <v>66</v>
      </c>
      <c r="C72" s="14">
        <v>74</v>
      </c>
      <c r="D72" s="20">
        <v>97</v>
      </c>
      <c r="E72" s="7">
        <v>157</v>
      </c>
      <c r="F72" s="2">
        <f t="shared" si="13"/>
        <v>2.1216216216216215</v>
      </c>
      <c r="G72" s="25">
        <v>12</v>
      </c>
      <c r="H72" s="3">
        <f t="shared" si="14"/>
        <v>12.371134020618555</v>
      </c>
      <c r="I72" s="19"/>
      <c r="J72" s="19">
        <v>9</v>
      </c>
      <c r="K72" s="19">
        <v>3</v>
      </c>
      <c r="L72" s="12">
        <f t="shared" si="15"/>
        <v>10</v>
      </c>
      <c r="M72" s="19"/>
      <c r="N72" s="19">
        <v>9</v>
      </c>
      <c r="O72" s="19">
        <v>1</v>
      </c>
      <c r="P72" s="14">
        <f t="shared" si="20"/>
        <v>83.333333333333343</v>
      </c>
      <c r="Q72" s="14">
        <f t="shared" si="21"/>
        <v>12.56</v>
      </c>
      <c r="R72" s="12">
        <f t="shared" si="22"/>
        <v>8</v>
      </c>
      <c r="S72" s="4">
        <v>11</v>
      </c>
      <c r="T72" s="4">
        <f t="shared" si="23"/>
        <v>7.0063694267515917</v>
      </c>
      <c r="U72" s="4">
        <v>1</v>
      </c>
      <c r="V72" s="4">
        <v>7</v>
      </c>
      <c r="W72" s="4">
        <v>3</v>
      </c>
      <c r="X72" s="17">
        <f t="shared" si="24"/>
        <v>8</v>
      </c>
    </row>
    <row r="73" spans="1:24" ht="15" x14ac:dyDescent="0.25">
      <c r="A73" s="24"/>
      <c r="B73" s="6" t="s">
        <v>67</v>
      </c>
      <c r="C73" s="14">
        <v>13</v>
      </c>
      <c r="D73" s="20">
        <v>41</v>
      </c>
      <c r="E73" s="7">
        <v>110</v>
      </c>
      <c r="F73" s="2">
        <f t="shared" si="13"/>
        <v>8.4615384615384617</v>
      </c>
      <c r="G73" s="25">
        <v>8</v>
      </c>
      <c r="H73" s="3">
        <f t="shared" si="14"/>
        <v>19.512195121951219</v>
      </c>
      <c r="I73" s="19">
        <v>1</v>
      </c>
      <c r="J73" s="19">
        <v>5</v>
      </c>
      <c r="K73" s="19">
        <v>2</v>
      </c>
      <c r="L73" s="12">
        <f t="shared" si="15"/>
        <v>8</v>
      </c>
      <c r="M73" s="19">
        <v>1</v>
      </c>
      <c r="N73" s="19">
        <v>5</v>
      </c>
      <c r="O73" s="19">
        <v>2</v>
      </c>
      <c r="P73" s="14">
        <f t="shared" si="20"/>
        <v>100</v>
      </c>
      <c r="Q73" s="14">
        <f t="shared" si="21"/>
        <v>16.5</v>
      </c>
      <c r="R73" s="12">
        <f t="shared" si="22"/>
        <v>15</v>
      </c>
      <c r="S73" s="4">
        <v>13</v>
      </c>
      <c r="T73" s="4">
        <f t="shared" si="23"/>
        <v>11.818181818181818</v>
      </c>
      <c r="U73" s="4">
        <v>1</v>
      </c>
      <c r="V73" s="4">
        <v>9</v>
      </c>
      <c r="W73" s="4">
        <v>3</v>
      </c>
      <c r="X73" s="17">
        <f t="shared" si="24"/>
        <v>15</v>
      </c>
    </row>
    <row r="74" spans="1:24" ht="15" x14ac:dyDescent="0.25">
      <c r="A74" s="24">
        <v>20</v>
      </c>
      <c r="B74" s="31" t="s">
        <v>91</v>
      </c>
      <c r="C74" s="14"/>
      <c r="D74" s="20"/>
      <c r="E74" s="7"/>
      <c r="F74" s="2"/>
      <c r="G74" s="25"/>
      <c r="H74" s="3"/>
      <c r="I74" s="19"/>
      <c r="J74" s="19"/>
      <c r="K74" s="19"/>
      <c r="L74" s="12"/>
      <c r="M74" s="19"/>
      <c r="N74" s="19"/>
      <c r="O74" s="19"/>
      <c r="P74" s="14"/>
      <c r="Q74" s="14"/>
      <c r="R74" s="12"/>
      <c r="S74" s="4"/>
      <c r="T74" s="4"/>
      <c r="U74" s="4"/>
      <c r="V74" s="4"/>
      <c r="W74" s="4"/>
      <c r="X74" s="17">
        <f t="shared" si="24"/>
        <v>5</v>
      </c>
    </row>
    <row r="75" spans="1:24" ht="15" x14ac:dyDescent="0.25">
      <c r="A75" s="24"/>
      <c r="B75" s="6" t="s">
        <v>68</v>
      </c>
      <c r="C75" s="14">
        <v>125</v>
      </c>
      <c r="D75" s="20">
        <v>25</v>
      </c>
      <c r="E75" s="7">
        <v>49</v>
      </c>
      <c r="F75" s="2">
        <f t="shared" ref="F75:F77" si="25">E75/C75</f>
        <v>0.39200000000000002</v>
      </c>
      <c r="G75" s="25">
        <v>1</v>
      </c>
      <c r="H75" s="3">
        <f t="shared" ref="H75:H78" si="26">IF(D75=0, 0,100/D75*G75)</f>
        <v>4</v>
      </c>
      <c r="I75" s="19"/>
      <c r="J75" s="19"/>
      <c r="K75" s="19">
        <v>1</v>
      </c>
      <c r="L75" s="12">
        <f t="shared" ref="L75:L77" si="27">M75+N75+O75</f>
        <v>1</v>
      </c>
      <c r="M75" s="19"/>
      <c r="N75" s="19"/>
      <c r="O75" s="19">
        <v>1</v>
      </c>
      <c r="P75" s="14">
        <f t="shared" si="20"/>
        <v>100</v>
      </c>
      <c r="Q75" s="14">
        <f t="shared" si="21"/>
        <v>2.4500000000000002</v>
      </c>
      <c r="R75" s="12">
        <f t="shared" si="22"/>
        <v>5.0000000000000009</v>
      </c>
      <c r="S75" s="4">
        <v>2</v>
      </c>
      <c r="T75" s="4">
        <f t="shared" si="23"/>
        <v>4.0816326530612246</v>
      </c>
      <c r="U75" s="4"/>
      <c r="V75" s="4">
        <v>1</v>
      </c>
      <c r="W75" s="4">
        <v>1</v>
      </c>
      <c r="X75" s="17">
        <f t="shared" si="24"/>
        <v>5</v>
      </c>
    </row>
    <row r="76" spans="1:24" ht="15" x14ac:dyDescent="0.25">
      <c r="A76" s="24">
        <v>21</v>
      </c>
      <c r="B76" s="31" t="s">
        <v>92</v>
      </c>
      <c r="C76" s="14"/>
      <c r="D76" s="20"/>
      <c r="E76" s="7"/>
      <c r="F76" s="2"/>
      <c r="G76" s="25"/>
      <c r="H76" s="3"/>
      <c r="I76" s="19"/>
      <c r="J76" s="19"/>
      <c r="K76" s="19"/>
      <c r="L76" s="12"/>
      <c r="M76" s="19"/>
      <c r="N76" s="19"/>
      <c r="O76" s="19"/>
      <c r="P76" s="14"/>
      <c r="Q76" s="14"/>
      <c r="R76" s="12"/>
      <c r="S76" s="4"/>
      <c r="T76" s="4"/>
      <c r="U76" s="4"/>
      <c r="V76" s="4"/>
      <c r="W76" s="4"/>
      <c r="X76" s="17">
        <f t="shared" si="24"/>
        <v>5</v>
      </c>
    </row>
    <row r="77" spans="1:24" ht="15" x14ac:dyDescent="0.25">
      <c r="A77" s="24"/>
      <c r="B77" s="6" t="s">
        <v>69</v>
      </c>
      <c r="C77" s="14">
        <v>174</v>
      </c>
      <c r="D77" s="20">
        <v>69</v>
      </c>
      <c r="E77" s="7">
        <v>88</v>
      </c>
      <c r="F77" s="2">
        <f t="shared" si="25"/>
        <v>0.50574712643678166</v>
      </c>
      <c r="G77" s="25">
        <v>5</v>
      </c>
      <c r="H77" s="3">
        <f t="shared" si="26"/>
        <v>7.2463768115942031</v>
      </c>
      <c r="I77" s="19"/>
      <c r="J77" s="19">
        <v>4</v>
      </c>
      <c r="K77" s="19">
        <v>1</v>
      </c>
      <c r="L77" s="12">
        <f t="shared" si="27"/>
        <v>5</v>
      </c>
      <c r="M77" s="19"/>
      <c r="N77" s="19">
        <v>4</v>
      </c>
      <c r="O77" s="19">
        <v>1</v>
      </c>
      <c r="P77" s="14">
        <f t="shared" si="20"/>
        <v>100</v>
      </c>
      <c r="Q77" s="14">
        <f t="shared" si="21"/>
        <v>4.4000000000000004</v>
      </c>
      <c r="R77" s="12">
        <f t="shared" si="22"/>
        <v>5.0000000000000009</v>
      </c>
      <c r="S77" s="4">
        <v>4</v>
      </c>
      <c r="T77" s="4">
        <f t="shared" si="23"/>
        <v>4.5454545454545459</v>
      </c>
      <c r="U77" s="4"/>
      <c r="V77" s="4">
        <v>3</v>
      </c>
      <c r="W77" s="4">
        <v>1</v>
      </c>
      <c r="X77" s="17">
        <f t="shared" si="24"/>
        <v>5</v>
      </c>
    </row>
    <row r="78" spans="1:24" ht="15" x14ac:dyDescent="0.25">
      <c r="A78" s="36" t="s">
        <v>25</v>
      </c>
      <c r="B78" s="36"/>
      <c r="C78" s="22">
        <f>SUM(C13:C77)</f>
        <v>2618</v>
      </c>
      <c r="D78" s="12">
        <f>SUM(D13:D77)</f>
        <v>3556</v>
      </c>
      <c r="E78" s="21">
        <f>SUM(E13:E77)</f>
        <v>4641</v>
      </c>
      <c r="F78" s="12" t="s">
        <v>1</v>
      </c>
      <c r="G78" s="12">
        <f>SUM(G13:G77)</f>
        <v>251</v>
      </c>
      <c r="H78" s="3">
        <f t="shared" si="26"/>
        <v>7.0584926884139483</v>
      </c>
      <c r="I78" s="12">
        <f t="shared" ref="I78:O78" si="28">SUM(I13:I77)</f>
        <v>13</v>
      </c>
      <c r="J78" s="12">
        <f t="shared" si="28"/>
        <v>170</v>
      </c>
      <c r="K78" s="12">
        <f t="shared" si="28"/>
        <v>68</v>
      </c>
      <c r="L78" s="12">
        <f t="shared" si="28"/>
        <v>236</v>
      </c>
      <c r="M78" s="12">
        <f t="shared" si="28"/>
        <v>11</v>
      </c>
      <c r="N78" s="12">
        <f t="shared" si="28"/>
        <v>164</v>
      </c>
      <c r="O78" s="12">
        <f t="shared" si="28"/>
        <v>61</v>
      </c>
      <c r="P78" s="14">
        <f t="shared" si="20"/>
        <v>94.023904382470121</v>
      </c>
      <c r="Q78" s="12">
        <f>SUM(Q13:Q77)</f>
        <v>450.65999999999997</v>
      </c>
      <c r="R78" s="12">
        <f t="shared" si="22"/>
        <v>9.7104072398190038</v>
      </c>
      <c r="S78" s="12">
        <f>SUM(S13:S77)</f>
        <v>332</v>
      </c>
      <c r="T78" s="4">
        <f t="shared" si="23"/>
        <v>7.1536306830424481</v>
      </c>
      <c r="U78" s="12">
        <f>SUM(U13:U77)</f>
        <v>23</v>
      </c>
      <c r="V78" s="12">
        <f>SUM(V13:V77)</f>
        <v>222</v>
      </c>
      <c r="W78" s="12">
        <f>SUM(W13:W77)</f>
        <v>87</v>
      </c>
    </row>
  </sheetData>
  <autoFilter ref="A12:W78"/>
  <mergeCells count="36">
    <mergeCell ref="X6:X12"/>
    <mergeCell ref="I9:J10"/>
    <mergeCell ref="K9:K11"/>
    <mergeCell ref="G6:P6"/>
    <mergeCell ref="G8:G11"/>
    <mergeCell ref="H8:H11"/>
    <mergeCell ref="I8:K8"/>
    <mergeCell ref="M9:N10"/>
    <mergeCell ref="P8:P11"/>
    <mergeCell ref="Q7:R7"/>
    <mergeCell ref="S7:W7"/>
    <mergeCell ref="M8:O8"/>
    <mergeCell ref="Q6:W6"/>
    <mergeCell ref="L8:L11"/>
    <mergeCell ref="Q8:Q11"/>
    <mergeCell ref="R8:R11"/>
    <mergeCell ref="A1:W1"/>
    <mergeCell ref="A2:W2"/>
    <mergeCell ref="A3:W3"/>
    <mergeCell ref="A4:W4"/>
    <mergeCell ref="A6:A11"/>
    <mergeCell ref="B6:B11"/>
    <mergeCell ref="C6:C11"/>
    <mergeCell ref="D6:E7"/>
    <mergeCell ref="F6:F11"/>
    <mergeCell ref="D8:D11"/>
    <mergeCell ref="E8:E11"/>
    <mergeCell ref="O9:O11"/>
    <mergeCell ref="U9:V10"/>
    <mergeCell ref="A78:B78"/>
    <mergeCell ref="W9:W11"/>
    <mergeCell ref="G7:K7"/>
    <mergeCell ref="L7:P7"/>
    <mergeCell ref="S8:S11"/>
    <mergeCell ref="T8:T11"/>
    <mergeCell ref="U8:W8"/>
  </mergeCells>
  <conditionalFormatting sqref="W13:W77">
    <cfRule type="cellIs" dxfId="26" priority="20" operator="lessThan">
      <formula>S13/100*20</formula>
    </cfRule>
  </conditionalFormatting>
  <conditionalFormatting sqref="U13:U77">
    <cfRule type="cellIs" dxfId="25" priority="19" operator="greaterThan">
      <formula>S13/100*15</formula>
    </cfRule>
  </conditionalFormatting>
  <conditionalFormatting sqref="L13:L77">
    <cfRule type="cellIs" dxfId="24" priority="12" operator="greaterThan">
      <formula>G13</formula>
    </cfRule>
  </conditionalFormatting>
  <conditionalFormatting sqref="O13:O77">
    <cfRule type="cellIs" dxfId="23" priority="6" operator="greaterThan">
      <formula>$K13</formula>
    </cfRule>
  </conditionalFormatting>
  <conditionalFormatting sqref="N13:N77">
    <cfRule type="cellIs" dxfId="22" priority="5" operator="greaterThan">
      <formula>$J13</formula>
    </cfRule>
  </conditionalFormatting>
  <conditionalFormatting sqref="M13:M77">
    <cfRule type="cellIs" dxfId="21" priority="4" operator="greaterThan">
      <formula>$I13</formula>
    </cfRule>
  </conditionalFormatting>
  <conditionalFormatting sqref="S13:S77">
    <cfRule type="expression" dxfId="20" priority="3759">
      <formula>AND($C13&lt;8,$F13&lt;7,$S13&gt;0)</formula>
    </cfRule>
    <cfRule type="cellIs" dxfId="19" priority="3761" operator="greaterThan">
      <formula>Q13</formula>
    </cfRule>
  </conditionalFormatting>
  <conditionalFormatting sqref="B13:B77">
    <cfRule type="duplicateValues" dxfId="18" priority="4129"/>
  </conditionalFormatting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view="pageBreakPreview" zoomScale="83" zoomScaleNormal="70" zoomScaleSheetLayoutView="83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C76" sqref="C76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11.85546875" style="13" customWidth="1"/>
    <col min="11" max="13" width="8.85546875" style="13" customWidth="1"/>
    <col min="14" max="14" width="11.28515625" style="13" customWidth="1"/>
    <col min="15" max="15" width="8.85546875" style="13" customWidth="1"/>
    <col min="16" max="16" width="9" style="13" customWidth="1"/>
    <col min="17" max="18" width="8.85546875" style="13" customWidth="1"/>
    <col min="19" max="19" width="8.85546875" style="13"/>
    <col min="20" max="21" width="8.85546875" style="13" customWidth="1"/>
    <col min="22" max="22" width="10.7109375" style="13" customWidth="1"/>
    <col min="23" max="23" width="8.85546875" style="13" customWidth="1"/>
    <col min="24" max="24" width="11.5703125" style="9" customWidth="1"/>
    <col min="25" max="16384" width="8.85546875" style="13"/>
  </cols>
  <sheetData>
    <row r="1" spans="1:24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4" ht="15" x14ac:dyDescent="0.2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4" ht="13.15" x14ac:dyDescent="0.3">
      <c r="B5" s="13"/>
    </row>
    <row r="6" spans="1:24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/>
      <c r="L6" s="37"/>
      <c r="M6" s="37"/>
      <c r="N6" s="37"/>
      <c r="O6" s="37"/>
      <c r="P6" s="37"/>
      <c r="Q6" s="37" t="s">
        <v>10</v>
      </c>
      <c r="R6" s="37"/>
      <c r="S6" s="37"/>
      <c r="T6" s="37"/>
      <c r="U6" s="37"/>
      <c r="V6" s="37"/>
      <c r="W6" s="37"/>
      <c r="X6" s="41" t="s">
        <v>11</v>
      </c>
    </row>
    <row r="7" spans="1:24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/>
      <c r="J7" s="37"/>
      <c r="K7" s="37"/>
      <c r="L7" s="37" t="s">
        <v>13</v>
      </c>
      <c r="M7" s="37"/>
      <c r="N7" s="37"/>
      <c r="O7" s="37"/>
      <c r="P7" s="37"/>
      <c r="Q7" s="37" t="s">
        <v>14</v>
      </c>
      <c r="R7" s="37"/>
      <c r="S7" s="37" t="s">
        <v>15</v>
      </c>
      <c r="T7" s="37"/>
      <c r="U7" s="37"/>
      <c r="V7" s="37"/>
      <c r="W7" s="37"/>
      <c r="X7" s="41"/>
    </row>
    <row r="8" spans="1:24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17</v>
      </c>
      <c r="J8" s="37"/>
      <c r="K8" s="37"/>
      <c r="L8" s="37" t="s">
        <v>0</v>
      </c>
      <c r="M8" s="37" t="s">
        <v>18</v>
      </c>
      <c r="N8" s="37"/>
      <c r="O8" s="37"/>
      <c r="P8" s="37" t="s">
        <v>19</v>
      </c>
      <c r="Q8" s="37" t="s">
        <v>0</v>
      </c>
      <c r="R8" s="37" t="s">
        <v>16</v>
      </c>
      <c r="S8" s="37" t="s">
        <v>0</v>
      </c>
      <c r="T8" s="37" t="s">
        <v>16</v>
      </c>
      <c r="U8" s="37" t="s">
        <v>18</v>
      </c>
      <c r="V8" s="37"/>
      <c r="W8" s="37"/>
      <c r="X8" s="41"/>
    </row>
    <row r="9" spans="1:24" ht="13.15" customHeight="1" x14ac:dyDescent="0.25">
      <c r="A9" s="37"/>
      <c r="B9" s="40"/>
      <c r="C9" s="37"/>
      <c r="D9" s="37"/>
      <c r="E9" s="37"/>
      <c r="F9" s="37"/>
      <c r="G9" s="37"/>
      <c r="H9" s="37"/>
      <c r="I9" s="37" t="s">
        <v>20</v>
      </c>
      <c r="J9" s="37"/>
      <c r="K9" s="37" t="s">
        <v>21</v>
      </c>
      <c r="L9" s="37"/>
      <c r="M9" s="37" t="s">
        <v>22</v>
      </c>
      <c r="N9" s="37"/>
      <c r="O9" s="37" t="s">
        <v>21</v>
      </c>
      <c r="P9" s="37"/>
      <c r="Q9" s="37"/>
      <c r="R9" s="37"/>
      <c r="S9" s="37"/>
      <c r="T9" s="37"/>
      <c r="U9" s="37" t="s">
        <v>22</v>
      </c>
      <c r="V9" s="37"/>
      <c r="W9" s="37" t="s">
        <v>21</v>
      </c>
      <c r="X9" s="41"/>
    </row>
    <row r="10" spans="1:24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1"/>
    </row>
    <row r="11" spans="1:24" ht="75" x14ac:dyDescent="0.25">
      <c r="A11" s="37"/>
      <c r="B11" s="40"/>
      <c r="C11" s="37"/>
      <c r="D11" s="37"/>
      <c r="E11" s="37"/>
      <c r="F11" s="37"/>
      <c r="G11" s="37"/>
      <c r="H11" s="37"/>
      <c r="I11" s="25" t="s">
        <v>23</v>
      </c>
      <c r="J11" s="25" t="s">
        <v>24</v>
      </c>
      <c r="K11" s="37"/>
      <c r="L11" s="37"/>
      <c r="M11" s="25" t="s">
        <v>23</v>
      </c>
      <c r="N11" s="25" t="s">
        <v>24</v>
      </c>
      <c r="O11" s="37"/>
      <c r="P11" s="37"/>
      <c r="Q11" s="37"/>
      <c r="R11" s="37"/>
      <c r="S11" s="37"/>
      <c r="T11" s="37"/>
      <c r="U11" s="25" t="s">
        <v>23</v>
      </c>
      <c r="V11" s="25" t="s">
        <v>24</v>
      </c>
      <c r="W11" s="37"/>
      <c r="X11" s="41"/>
    </row>
    <row r="12" spans="1:24" ht="15" x14ac:dyDescent="0.25">
      <c r="A12" s="25">
        <v>1</v>
      </c>
      <c r="B12" s="27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5">
        <v>18</v>
      </c>
      <c r="S12" s="25">
        <v>19</v>
      </c>
      <c r="T12" s="25">
        <v>20</v>
      </c>
      <c r="U12" s="25">
        <v>21</v>
      </c>
      <c r="V12" s="25">
        <v>22</v>
      </c>
      <c r="W12" s="25">
        <v>23</v>
      </c>
      <c r="X12" s="41"/>
    </row>
    <row r="13" spans="1:24" ht="15" x14ac:dyDescent="0.25">
      <c r="A13" s="24">
        <f>[1]Лист1!B10</f>
        <v>1</v>
      </c>
      <c r="B13" s="31" t="str">
        <f>[1]Лист1!C10</f>
        <v>Базарносызганский</v>
      </c>
      <c r="C13" s="35" t="s">
        <v>71</v>
      </c>
      <c r="D13" s="24" t="s">
        <v>71</v>
      </c>
      <c r="E13" s="7" t="s">
        <v>71</v>
      </c>
      <c r="F13" s="2" t="s">
        <v>71</v>
      </c>
      <c r="G13" s="25" t="s">
        <v>71</v>
      </c>
      <c r="H13" s="26" t="s">
        <v>71</v>
      </c>
      <c r="I13" s="23"/>
      <c r="J13" s="23"/>
      <c r="K13" s="23"/>
      <c r="L13" s="22" t="s">
        <v>71</v>
      </c>
      <c r="M13" s="23"/>
      <c r="N13" s="23"/>
      <c r="O13" s="23"/>
      <c r="P13" s="25" t="s">
        <v>71</v>
      </c>
      <c r="Q13" s="25" t="s">
        <v>71</v>
      </c>
      <c r="R13" s="22" t="s">
        <v>71</v>
      </c>
      <c r="S13" s="23" t="s">
        <v>71</v>
      </c>
      <c r="T13" s="23" t="s">
        <v>71</v>
      </c>
      <c r="U13" s="23" t="s">
        <v>71</v>
      </c>
      <c r="V13" s="23" t="s">
        <v>71</v>
      </c>
      <c r="W13" s="23" t="s">
        <v>71</v>
      </c>
      <c r="X13" s="17">
        <f>IF(AND(F13&lt;=1),5,IF(AND(F13&gt;1,F13&lt;=3),8,IF(AND(F13&gt;3,F13&lt;=6),12,IF(AND(F13&gt;6,F13&lt;=9),15,IF(AND(F13&gt;9,F13&lt;=12),18,IF(AND(F13&gt;12,F13&lt;=20),25,IF(AND(F13&gt;20),30,)))))))</f>
        <v>30</v>
      </c>
    </row>
    <row r="14" spans="1:24" ht="15" x14ac:dyDescent="0.25">
      <c r="A14" s="24" t="s">
        <v>71</v>
      </c>
      <c r="B14" s="34" t="str">
        <f>[1]Лист1!C11</f>
        <v>ВОО УГ Базарносызганского района</v>
      </c>
      <c r="C14" s="35">
        <f>[1]Лист1!V11</f>
        <v>14.03700065612793</v>
      </c>
      <c r="D14" s="24">
        <v>51</v>
      </c>
      <c r="E14" s="7">
        <v>96</v>
      </c>
      <c r="F14" s="2">
        <f t="shared" ref="F14:F75" si="0">E14/C14</f>
        <v>6.8390678572840757</v>
      </c>
      <c r="G14" s="25">
        <v>3</v>
      </c>
      <c r="H14" s="26">
        <f t="shared" ref="H14:H75" si="1">IF(D14=0, 0,100/D14*G14)</f>
        <v>5.8823529411764701</v>
      </c>
      <c r="I14" s="23"/>
      <c r="J14" s="23">
        <v>2</v>
      </c>
      <c r="K14" s="23">
        <v>1</v>
      </c>
      <c r="L14" s="22">
        <f t="shared" ref="L14:L75" si="2">M14+N14+O14</f>
        <v>3</v>
      </c>
      <c r="M14" s="23"/>
      <c r="N14" s="23">
        <v>2</v>
      </c>
      <c r="O14" s="23">
        <v>1</v>
      </c>
      <c r="P14" s="25">
        <f t="shared" ref="P14:P75" si="3">IF(G14=0, 0,L14/G14*100)</f>
        <v>100</v>
      </c>
      <c r="Q14" s="25">
        <f t="shared" ref="Q14:Q75" si="4">E14*X14/100</f>
        <v>14.4</v>
      </c>
      <c r="R14" s="22">
        <f t="shared" ref="R14:R75" si="5">IF(E14=0, 0,100/E14*Q14)</f>
        <v>15.000000000000002</v>
      </c>
      <c r="S14" s="23">
        <v>14</v>
      </c>
      <c r="T14" s="23">
        <f t="shared" ref="T14:T75" si="6">IF(E14=0, 0,100/E14*S14)</f>
        <v>14.583333333333334</v>
      </c>
      <c r="U14" s="23">
        <v>2</v>
      </c>
      <c r="V14" s="23">
        <v>7</v>
      </c>
      <c r="W14" s="23">
        <v>5</v>
      </c>
      <c r="X14" s="17">
        <f t="shared" ref="X14:X76" si="7">IF(AND(F14&lt;=1),5,IF(AND(F14&gt;1,F14&lt;=3),8,IF(AND(F14&gt;3,F14&lt;=6),12,IF(AND(F14&gt;6,F14&lt;=9),15,IF(AND(F14&gt;9,F14&lt;=12),18,IF(AND(F14&gt;12,F14&lt;=20),25,IF(AND(F14&gt;20),30,)))))))</f>
        <v>15</v>
      </c>
    </row>
    <row r="15" spans="1:24" ht="15" x14ac:dyDescent="0.25">
      <c r="A15" s="24" t="s">
        <v>71</v>
      </c>
      <c r="B15" s="34" t="str">
        <f>[1]Лист1!C13</f>
        <v>ООО Русич</v>
      </c>
      <c r="C15" s="35">
        <f>[1]Лист1!V13</f>
        <v>30.552000045776367</v>
      </c>
      <c r="D15" s="24">
        <v>138</v>
      </c>
      <c r="E15" s="7">
        <v>208</v>
      </c>
      <c r="F15" s="2">
        <f t="shared" si="0"/>
        <v>6.808064928264975</v>
      </c>
      <c r="G15" s="25">
        <v>11</v>
      </c>
      <c r="H15" s="26">
        <f t="shared" si="1"/>
        <v>7.9710144927536231</v>
      </c>
      <c r="I15" s="23">
        <v>1</v>
      </c>
      <c r="J15" s="23">
        <v>6</v>
      </c>
      <c r="K15" s="23">
        <v>4</v>
      </c>
      <c r="L15" s="22">
        <v>10</v>
      </c>
      <c r="M15" s="23">
        <v>1</v>
      </c>
      <c r="N15" s="23">
        <v>6</v>
      </c>
      <c r="O15" s="23">
        <v>3</v>
      </c>
      <c r="P15" s="25">
        <f t="shared" si="3"/>
        <v>90.909090909090907</v>
      </c>
      <c r="Q15" s="25">
        <f t="shared" si="4"/>
        <v>31.2</v>
      </c>
      <c r="R15" s="22">
        <f t="shared" si="5"/>
        <v>15</v>
      </c>
      <c r="S15" s="23">
        <v>20</v>
      </c>
      <c r="T15" s="23">
        <f t="shared" si="6"/>
        <v>9.615384615384615</v>
      </c>
      <c r="U15" s="23">
        <v>3</v>
      </c>
      <c r="V15" s="23">
        <v>11</v>
      </c>
      <c r="W15" s="23">
        <v>6</v>
      </c>
      <c r="X15" s="17">
        <f t="shared" si="7"/>
        <v>15</v>
      </c>
    </row>
    <row r="16" spans="1:24" ht="15" x14ac:dyDescent="0.25">
      <c r="A16" s="24" t="s">
        <v>71</v>
      </c>
      <c r="B16" s="34" t="str">
        <f>[1]Лист1!C14</f>
        <v>ООУ Базарносызганского района</v>
      </c>
      <c r="C16" s="35">
        <f>[1]Лист1!V14</f>
        <v>14</v>
      </c>
      <c r="D16" s="24">
        <v>35</v>
      </c>
      <c r="E16" s="7">
        <v>53</v>
      </c>
      <c r="F16" s="2">
        <f t="shared" si="0"/>
        <v>3.7857142857142856</v>
      </c>
      <c r="G16" s="25">
        <v>2</v>
      </c>
      <c r="H16" s="26">
        <f t="shared" si="1"/>
        <v>5.7142857142857144</v>
      </c>
      <c r="I16" s="23"/>
      <c r="J16" s="23">
        <v>1</v>
      </c>
      <c r="K16" s="23">
        <v>1</v>
      </c>
      <c r="L16" s="22">
        <v>1</v>
      </c>
      <c r="M16" s="23"/>
      <c r="N16" s="23">
        <v>1</v>
      </c>
      <c r="O16" s="23"/>
      <c r="P16" s="25">
        <f t="shared" si="3"/>
        <v>50</v>
      </c>
      <c r="Q16" s="25">
        <f t="shared" si="4"/>
        <v>6.36</v>
      </c>
      <c r="R16" s="22">
        <f t="shared" si="5"/>
        <v>12</v>
      </c>
      <c r="S16" s="23">
        <v>6</v>
      </c>
      <c r="T16" s="23">
        <f t="shared" si="6"/>
        <v>11.320754716981131</v>
      </c>
      <c r="U16" s="23"/>
      <c r="V16" s="23">
        <v>4</v>
      </c>
      <c r="W16" s="23">
        <v>2</v>
      </c>
      <c r="X16" s="17">
        <f t="shared" si="7"/>
        <v>12</v>
      </c>
    </row>
    <row r="17" spans="1:24" ht="15" x14ac:dyDescent="0.25">
      <c r="A17" s="24" t="str">
        <f>[1]Лист1!B15</f>
        <v>2</v>
      </c>
      <c r="B17" s="31" t="str">
        <f>[1]Лист1!C15</f>
        <v>Барышский</v>
      </c>
      <c r="C17" s="35" t="s">
        <v>71</v>
      </c>
      <c r="D17" s="24"/>
      <c r="E17" s="7" t="s">
        <v>71</v>
      </c>
      <c r="F17" s="2" t="s">
        <v>71</v>
      </c>
      <c r="G17" s="25" t="s">
        <v>71</v>
      </c>
      <c r="H17" s="26" t="s">
        <v>71</v>
      </c>
      <c r="I17" s="23"/>
      <c r="J17" s="23"/>
      <c r="K17" s="23"/>
      <c r="L17" s="22" t="s">
        <v>71</v>
      </c>
      <c r="M17" s="23"/>
      <c r="N17" s="23"/>
      <c r="O17" s="23"/>
      <c r="P17" s="25" t="s">
        <v>71</v>
      </c>
      <c r="Q17" s="25" t="s">
        <v>71</v>
      </c>
      <c r="R17" s="22" t="s">
        <v>71</v>
      </c>
      <c r="S17" s="23" t="s">
        <v>71</v>
      </c>
      <c r="T17" s="23" t="s">
        <v>71</v>
      </c>
      <c r="U17" s="23"/>
      <c r="V17" s="23"/>
      <c r="W17" s="23"/>
      <c r="X17" s="17">
        <f t="shared" si="7"/>
        <v>30</v>
      </c>
    </row>
    <row r="18" spans="1:24" ht="15" x14ac:dyDescent="0.25">
      <c r="A18" s="24" t="s">
        <v>71</v>
      </c>
      <c r="B18" s="34" t="str">
        <f>[1]Лист1!C17</f>
        <v>ООО Чилим</v>
      </c>
      <c r="C18" s="35">
        <f>[1]Лист1!V17</f>
        <v>11.694000244140625</v>
      </c>
      <c r="D18" s="24">
        <v>52</v>
      </c>
      <c r="E18" s="7">
        <v>66</v>
      </c>
      <c r="F18" s="2">
        <f t="shared" si="0"/>
        <v>5.6439198411227878</v>
      </c>
      <c r="G18" s="25">
        <v>4</v>
      </c>
      <c r="H18" s="26">
        <f t="shared" si="1"/>
        <v>7.6923076923076925</v>
      </c>
      <c r="I18" s="23"/>
      <c r="J18" s="23">
        <v>2</v>
      </c>
      <c r="K18" s="23">
        <v>2</v>
      </c>
      <c r="L18" s="22">
        <v>4</v>
      </c>
      <c r="M18" s="23"/>
      <c r="N18" s="23">
        <v>2</v>
      </c>
      <c r="O18" s="23">
        <v>2</v>
      </c>
      <c r="P18" s="25">
        <f t="shared" si="3"/>
        <v>100</v>
      </c>
      <c r="Q18" s="25">
        <f t="shared" si="4"/>
        <v>7.92</v>
      </c>
      <c r="R18" s="22">
        <f t="shared" si="5"/>
        <v>12</v>
      </c>
      <c r="S18" s="23">
        <v>7</v>
      </c>
      <c r="T18" s="23">
        <f t="shared" si="6"/>
        <v>10.606060606060606</v>
      </c>
      <c r="U18" s="23">
        <v>1</v>
      </c>
      <c r="V18" s="23">
        <v>3</v>
      </c>
      <c r="W18" s="23">
        <v>3</v>
      </c>
      <c r="X18" s="17">
        <f t="shared" si="7"/>
        <v>12</v>
      </c>
    </row>
    <row r="19" spans="1:24" ht="15" x14ac:dyDescent="0.25">
      <c r="A19" s="24" t="s">
        <v>71</v>
      </c>
      <c r="B19" s="34" t="str">
        <f>[1]Лист1!C18</f>
        <v>ООУ Барышского района</v>
      </c>
      <c r="C19" s="35">
        <f>[1]Лист1!V18</f>
        <v>16.971000671386719</v>
      </c>
      <c r="D19" s="24">
        <v>27</v>
      </c>
      <c r="E19" s="7">
        <v>57</v>
      </c>
      <c r="F19" s="2">
        <f t="shared" si="0"/>
        <v>3.358670540630087</v>
      </c>
      <c r="G19" s="25">
        <f t="shared" ref="G19:G69" si="8">I19+J19+K19</f>
        <v>0</v>
      </c>
      <c r="H19" s="26">
        <f t="shared" si="1"/>
        <v>0</v>
      </c>
      <c r="I19" s="23"/>
      <c r="J19" s="23"/>
      <c r="K19" s="23"/>
      <c r="L19" s="22">
        <f t="shared" si="2"/>
        <v>0</v>
      </c>
      <c r="M19" s="23"/>
      <c r="N19" s="23"/>
      <c r="O19" s="23"/>
      <c r="P19" s="25">
        <f t="shared" si="3"/>
        <v>0</v>
      </c>
      <c r="Q19" s="25">
        <f t="shared" si="4"/>
        <v>6.84</v>
      </c>
      <c r="R19" s="22">
        <f t="shared" si="5"/>
        <v>11.999999999999998</v>
      </c>
      <c r="S19" s="23">
        <v>6</v>
      </c>
      <c r="T19" s="23">
        <f t="shared" si="6"/>
        <v>10.526315789473683</v>
      </c>
      <c r="U19" s="23"/>
      <c r="V19" s="23">
        <v>4</v>
      </c>
      <c r="W19" s="23">
        <v>2</v>
      </c>
      <c r="X19" s="17">
        <f t="shared" si="7"/>
        <v>12</v>
      </c>
    </row>
    <row r="20" spans="1:24" ht="15" x14ac:dyDescent="0.25">
      <c r="A20" s="24" t="s">
        <v>71</v>
      </c>
      <c r="B20" s="34" t="str">
        <f>[1]Лист1!C19</f>
        <v>УООООиР Барышского района</v>
      </c>
      <c r="C20" s="35">
        <f>[1]Лист1!V19</f>
        <v>141.89999389648437</v>
      </c>
      <c r="D20" s="24">
        <v>593</v>
      </c>
      <c r="E20" s="7">
        <v>535</v>
      </c>
      <c r="F20" s="2">
        <f t="shared" si="0"/>
        <v>3.770260909174393</v>
      </c>
      <c r="G20" s="25">
        <v>45</v>
      </c>
      <c r="H20" s="26">
        <f t="shared" si="1"/>
        <v>7.5885328836424959</v>
      </c>
      <c r="I20" s="23">
        <v>3</v>
      </c>
      <c r="J20" s="23">
        <v>28</v>
      </c>
      <c r="K20" s="23">
        <v>14</v>
      </c>
      <c r="L20" s="22">
        <v>37</v>
      </c>
      <c r="M20" s="23">
        <v>2</v>
      </c>
      <c r="N20" s="23">
        <v>25</v>
      </c>
      <c r="O20" s="23">
        <v>10</v>
      </c>
      <c r="P20" s="25">
        <f t="shared" si="3"/>
        <v>82.222222222222214</v>
      </c>
      <c r="Q20" s="25">
        <f t="shared" si="4"/>
        <v>64.2</v>
      </c>
      <c r="R20" s="22">
        <f t="shared" si="5"/>
        <v>12</v>
      </c>
      <c r="S20" s="23">
        <v>50</v>
      </c>
      <c r="T20" s="23">
        <f t="shared" si="6"/>
        <v>9.3457943925233646</v>
      </c>
      <c r="U20" s="23">
        <v>2</v>
      </c>
      <c r="V20" s="23">
        <v>33</v>
      </c>
      <c r="W20" s="23">
        <v>15</v>
      </c>
      <c r="X20" s="17">
        <f t="shared" si="7"/>
        <v>12</v>
      </c>
    </row>
    <row r="21" spans="1:24" s="9" customFormat="1" ht="15" x14ac:dyDescent="0.25">
      <c r="A21" s="24" t="str">
        <f>[1]Лист1!B20</f>
        <v>3</v>
      </c>
      <c r="B21" s="31" t="str">
        <f>[1]Лист1!C20</f>
        <v>Вешкаймский</v>
      </c>
      <c r="C21" s="35" t="s">
        <v>71</v>
      </c>
      <c r="D21" s="24"/>
      <c r="E21" s="11" t="s">
        <v>71</v>
      </c>
      <c r="F21" s="2" t="s">
        <v>71</v>
      </c>
      <c r="G21" s="25" t="s">
        <v>71</v>
      </c>
      <c r="H21" s="26" t="s">
        <v>71</v>
      </c>
      <c r="I21" s="23"/>
      <c r="J21" s="23"/>
      <c r="K21" s="23"/>
      <c r="L21" s="22" t="s">
        <v>71</v>
      </c>
      <c r="M21" s="23"/>
      <c r="N21" s="23"/>
      <c r="O21" s="23"/>
      <c r="P21" s="25" t="s">
        <v>71</v>
      </c>
      <c r="Q21" s="25" t="s">
        <v>71</v>
      </c>
      <c r="R21" s="22" t="s">
        <v>71</v>
      </c>
      <c r="S21" s="23" t="s">
        <v>71</v>
      </c>
      <c r="T21" s="23" t="s">
        <v>71</v>
      </c>
      <c r="U21" s="23"/>
      <c r="V21" s="23"/>
      <c r="W21" s="23"/>
      <c r="X21" s="17">
        <f t="shared" si="7"/>
        <v>30</v>
      </c>
    </row>
    <row r="22" spans="1:24" ht="15" x14ac:dyDescent="0.25">
      <c r="A22" s="24" t="s">
        <v>71</v>
      </c>
      <c r="B22" s="34" t="str">
        <f>[1]Лист1!C21</f>
        <v>УООООиР Вешкаймского района</v>
      </c>
      <c r="C22" s="35">
        <f>[1]Лист1!V21</f>
        <v>124.20100402832031</v>
      </c>
      <c r="D22" s="24">
        <v>619</v>
      </c>
      <c r="E22" s="7">
        <v>545</v>
      </c>
      <c r="F22" s="2">
        <f t="shared" si="0"/>
        <v>4.3880482630859339</v>
      </c>
      <c r="G22" s="25">
        <v>48</v>
      </c>
      <c r="H22" s="26">
        <f t="shared" si="1"/>
        <v>7.754442649434572</v>
      </c>
      <c r="I22" s="23">
        <v>5</v>
      </c>
      <c r="J22" s="23">
        <v>28</v>
      </c>
      <c r="K22" s="23">
        <v>15</v>
      </c>
      <c r="L22" s="22">
        <f t="shared" si="2"/>
        <v>48</v>
      </c>
      <c r="M22" s="23">
        <v>5</v>
      </c>
      <c r="N22" s="23">
        <v>28</v>
      </c>
      <c r="O22" s="23">
        <v>15</v>
      </c>
      <c r="P22" s="25">
        <f t="shared" si="3"/>
        <v>100</v>
      </c>
      <c r="Q22" s="25">
        <f t="shared" si="4"/>
        <v>65.400000000000006</v>
      </c>
      <c r="R22" s="22">
        <f t="shared" si="5"/>
        <v>12.000000000000002</v>
      </c>
      <c r="S22" s="23">
        <v>55</v>
      </c>
      <c r="T22" s="23">
        <f t="shared" si="6"/>
        <v>10.091743119266056</v>
      </c>
      <c r="U22" s="23">
        <v>5</v>
      </c>
      <c r="V22" s="23">
        <v>33</v>
      </c>
      <c r="W22" s="23">
        <v>17</v>
      </c>
      <c r="X22" s="17">
        <f t="shared" si="7"/>
        <v>12</v>
      </c>
    </row>
    <row r="23" spans="1:24" ht="15" x14ac:dyDescent="0.25">
      <c r="A23" s="24" t="str">
        <f>[1]Лист1!B22</f>
        <v>4</v>
      </c>
      <c r="B23" s="31" t="str">
        <f>[1]Лист1!C22</f>
        <v>Инзенский</v>
      </c>
      <c r="C23" s="35" t="s">
        <v>71</v>
      </c>
      <c r="D23" s="24"/>
      <c r="E23" s="7" t="s">
        <v>71</v>
      </c>
      <c r="F23" s="2" t="s">
        <v>71</v>
      </c>
      <c r="G23" s="25" t="s">
        <v>71</v>
      </c>
      <c r="H23" s="26" t="s">
        <v>71</v>
      </c>
      <c r="I23" s="23"/>
      <c r="J23" s="23"/>
      <c r="K23" s="23"/>
      <c r="L23" s="22" t="s">
        <v>71</v>
      </c>
      <c r="M23" s="23"/>
      <c r="N23" s="23"/>
      <c r="O23" s="23"/>
      <c r="P23" s="25" t="s">
        <v>71</v>
      </c>
      <c r="Q23" s="25" t="s">
        <v>71</v>
      </c>
      <c r="R23" s="22" t="s">
        <v>71</v>
      </c>
      <c r="S23" s="23" t="s">
        <v>71</v>
      </c>
      <c r="T23" s="23" t="s">
        <v>71</v>
      </c>
      <c r="U23" s="23"/>
      <c r="V23" s="23"/>
      <c r="W23" s="23"/>
      <c r="X23" s="17">
        <f t="shared" si="7"/>
        <v>30</v>
      </c>
    </row>
    <row r="24" spans="1:24" ht="15" x14ac:dyDescent="0.25">
      <c r="A24" s="24" t="s">
        <v>71</v>
      </c>
      <c r="B24" s="34" t="str">
        <f>[1]Лист1!C23</f>
        <v>ВОО УГ Инзенского района</v>
      </c>
      <c r="C24" s="35">
        <f>[1]Лист1!V23</f>
        <v>9.3129997253417969</v>
      </c>
      <c r="D24" s="24">
        <v>33</v>
      </c>
      <c r="E24" s="7">
        <v>72</v>
      </c>
      <c r="F24" s="2">
        <f t="shared" si="0"/>
        <v>7.7311287580176025</v>
      </c>
      <c r="G24" s="25">
        <v>2</v>
      </c>
      <c r="H24" s="26">
        <f t="shared" si="1"/>
        <v>6.0606060606060606</v>
      </c>
      <c r="I24" s="23"/>
      <c r="J24" s="23">
        <v>1</v>
      </c>
      <c r="K24" s="23">
        <v>1</v>
      </c>
      <c r="L24" s="22">
        <f t="shared" si="2"/>
        <v>2</v>
      </c>
      <c r="M24" s="23"/>
      <c r="N24" s="23">
        <v>1</v>
      </c>
      <c r="O24" s="23">
        <v>1</v>
      </c>
      <c r="P24" s="25">
        <f t="shared" si="3"/>
        <v>100</v>
      </c>
      <c r="Q24" s="25">
        <f t="shared" si="4"/>
        <v>10.8</v>
      </c>
      <c r="R24" s="22">
        <f t="shared" si="5"/>
        <v>15</v>
      </c>
      <c r="S24" s="23">
        <v>7</v>
      </c>
      <c r="T24" s="23">
        <f t="shared" si="6"/>
        <v>9.7222222222222214</v>
      </c>
      <c r="U24" s="23">
        <v>1</v>
      </c>
      <c r="V24" s="23">
        <v>3</v>
      </c>
      <c r="W24" s="23">
        <v>3</v>
      </c>
      <c r="X24" s="17">
        <f t="shared" si="7"/>
        <v>15</v>
      </c>
    </row>
    <row r="25" spans="1:24" ht="15" x14ac:dyDescent="0.25">
      <c r="A25" s="24" t="s">
        <v>71</v>
      </c>
      <c r="B25" s="34" t="str">
        <f>[1]Лист1!C24</f>
        <v>ООО "ОФК"</v>
      </c>
      <c r="C25" s="35">
        <f>[1]Лист1!V24</f>
        <v>22.475000381469727</v>
      </c>
      <c r="D25" s="24">
        <v>122</v>
      </c>
      <c r="E25" s="7">
        <v>195</v>
      </c>
      <c r="F25" s="2">
        <f t="shared" si="0"/>
        <v>8.6763068605228746</v>
      </c>
      <c r="G25" s="25">
        <v>9</v>
      </c>
      <c r="H25" s="26">
        <f t="shared" si="1"/>
        <v>7.3770491803278695</v>
      </c>
      <c r="I25" s="23"/>
      <c r="J25" s="23">
        <v>6</v>
      </c>
      <c r="K25" s="23">
        <v>3</v>
      </c>
      <c r="L25" s="22">
        <f t="shared" si="2"/>
        <v>9</v>
      </c>
      <c r="M25" s="23"/>
      <c r="N25" s="23">
        <v>6</v>
      </c>
      <c r="O25" s="23">
        <v>3</v>
      </c>
      <c r="P25" s="25">
        <f t="shared" si="3"/>
        <v>100</v>
      </c>
      <c r="Q25" s="25">
        <f t="shared" si="4"/>
        <v>29.25</v>
      </c>
      <c r="R25" s="22">
        <f t="shared" si="5"/>
        <v>14.999999999999998</v>
      </c>
      <c r="S25" s="23">
        <v>13</v>
      </c>
      <c r="T25" s="23">
        <f t="shared" si="6"/>
        <v>6.6666666666666661</v>
      </c>
      <c r="U25" s="23">
        <v>1</v>
      </c>
      <c r="V25" s="23">
        <v>4</v>
      </c>
      <c r="W25" s="23">
        <v>8</v>
      </c>
      <c r="X25" s="17">
        <f t="shared" si="7"/>
        <v>15</v>
      </c>
    </row>
    <row r="26" spans="1:24" ht="15" x14ac:dyDescent="0.25">
      <c r="A26" s="24" t="s">
        <v>71</v>
      </c>
      <c r="B26" s="34" t="str">
        <f>[1]Лист1!C25</f>
        <v>УООООиР Инзенского района</v>
      </c>
      <c r="C26" s="35">
        <f>[1]Лист1!V25</f>
        <v>135.30000305175781</v>
      </c>
      <c r="D26" s="24">
        <v>629</v>
      </c>
      <c r="E26" s="7">
        <v>595</v>
      </c>
      <c r="F26" s="2">
        <f t="shared" si="0"/>
        <v>4.3976347862489558</v>
      </c>
      <c r="G26" s="25">
        <v>43</v>
      </c>
      <c r="H26" s="26">
        <f t="shared" si="1"/>
        <v>6.8362480127186007</v>
      </c>
      <c r="I26" s="23">
        <v>4</v>
      </c>
      <c r="J26" s="23">
        <v>26</v>
      </c>
      <c r="K26" s="23">
        <v>13</v>
      </c>
      <c r="L26" s="22">
        <f t="shared" si="2"/>
        <v>29</v>
      </c>
      <c r="M26" s="23">
        <v>2</v>
      </c>
      <c r="N26" s="23">
        <v>20</v>
      </c>
      <c r="O26" s="23">
        <v>7</v>
      </c>
      <c r="P26" s="25">
        <f t="shared" si="3"/>
        <v>67.441860465116278</v>
      </c>
      <c r="Q26" s="25">
        <f t="shared" si="4"/>
        <v>71.400000000000006</v>
      </c>
      <c r="R26" s="22">
        <f t="shared" si="5"/>
        <v>12.000000000000002</v>
      </c>
      <c r="S26" s="23">
        <v>50</v>
      </c>
      <c r="T26" s="23">
        <f t="shared" si="6"/>
        <v>8.4033613445378155</v>
      </c>
      <c r="U26" s="23">
        <v>5</v>
      </c>
      <c r="V26" s="23">
        <v>30</v>
      </c>
      <c r="W26" s="23">
        <v>15</v>
      </c>
      <c r="X26" s="17">
        <f t="shared" si="7"/>
        <v>12</v>
      </c>
    </row>
    <row r="27" spans="1:24" ht="15" x14ac:dyDescent="0.25">
      <c r="A27" s="24" t="str">
        <f>[1]Лист1!B26</f>
        <v>5</v>
      </c>
      <c r="B27" s="31" t="str">
        <f>[1]Лист1!C26</f>
        <v>Карсунский</v>
      </c>
      <c r="C27" s="35" t="s">
        <v>71</v>
      </c>
      <c r="D27" s="24"/>
      <c r="E27" s="7" t="s">
        <v>71</v>
      </c>
      <c r="F27" s="2" t="s">
        <v>71</v>
      </c>
      <c r="G27" s="25" t="s">
        <v>71</v>
      </c>
      <c r="H27" s="26" t="s">
        <v>71</v>
      </c>
      <c r="I27" s="23"/>
      <c r="J27" s="23"/>
      <c r="K27" s="23"/>
      <c r="L27" s="22" t="s">
        <v>71</v>
      </c>
      <c r="M27" s="23"/>
      <c r="N27" s="23"/>
      <c r="O27" s="23"/>
      <c r="P27" s="25" t="s">
        <v>71</v>
      </c>
      <c r="Q27" s="25" t="s">
        <v>71</v>
      </c>
      <c r="R27" s="22" t="s">
        <v>71</v>
      </c>
      <c r="S27" s="23" t="s">
        <v>71</v>
      </c>
      <c r="T27" s="23" t="s">
        <v>71</v>
      </c>
      <c r="U27" s="23"/>
      <c r="V27" s="23"/>
      <c r="W27" s="23"/>
      <c r="X27" s="17">
        <f t="shared" si="7"/>
        <v>30</v>
      </c>
    </row>
    <row r="28" spans="1:24" ht="15" x14ac:dyDescent="0.25">
      <c r="A28" s="24" t="s">
        <v>71</v>
      </c>
      <c r="B28" s="34" t="str">
        <f>[1]Лист1!C27</f>
        <v>УООООиР Карсунского района</v>
      </c>
      <c r="C28" s="35">
        <f>[1]Лист1!V27</f>
        <v>143.21200561523437</v>
      </c>
      <c r="D28" s="24">
        <v>569</v>
      </c>
      <c r="E28" s="7">
        <v>572</v>
      </c>
      <c r="F28" s="2">
        <f t="shared" si="0"/>
        <v>3.9940785518833115</v>
      </c>
      <c r="G28" s="25">
        <v>32</v>
      </c>
      <c r="H28" s="26">
        <f t="shared" si="1"/>
        <v>5.6239015817223201</v>
      </c>
      <c r="I28" s="23">
        <v>2</v>
      </c>
      <c r="J28" s="23">
        <v>20</v>
      </c>
      <c r="K28" s="23">
        <v>10</v>
      </c>
      <c r="L28" s="22">
        <f t="shared" si="2"/>
        <v>30</v>
      </c>
      <c r="M28" s="23">
        <v>2</v>
      </c>
      <c r="N28" s="23">
        <v>18</v>
      </c>
      <c r="O28" s="23">
        <v>10</v>
      </c>
      <c r="P28" s="25">
        <f t="shared" si="3"/>
        <v>93.75</v>
      </c>
      <c r="Q28" s="25">
        <f t="shared" si="4"/>
        <v>68.64</v>
      </c>
      <c r="R28" s="22">
        <f t="shared" si="5"/>
        <v>12</v>
      </c>
      <c r="S28" s="23">
        <v>40</v>
      </c>
      <c r="T28" s="23">
        <f t="shared" si="6"/>
        <v>6.9930069930069925</v>
      </c>
      <c r="U28" s="23">
        <v>3</v>
      </c>
      <c r="V28" s="23">
        <v>25</v>
      </c>
      <c r="W28" s="23">
        <v>12</v>
      </c>
      <c r="X28" s="17">
        <f t="shared" si="7"/>
        <v>12</v>
      </c>
    </row>
    <row r="29" spans="1:24" ht="15" x14ac:dyDescent="0.25">
      <c r="A29" s="24" t="str">
        <f>[1]Лист1!B28</f>
        <v>6</v>
      </c>
      <c r="B29" s="31" t="str">
        <f>[1]Лист1!C28</f>
        <v>Кузоватовский</v>
      </c>
      <c r="C29" s="35" t="s">
        <v>71</v>
      </c>
      <c r="D29" s="24"/>
      <c r="E29" s="7" t="s">
        <v>71</v>
      </c>
      <c r="F29" s="2"/>
      <c r="G29" s="25"/>
      <c r="H29" s="26"/>
      <c r="I29" s="23"/>
      <c r="J29" s="23"/>
      <c r="K29" s="23"/>
      <c r="L29" s="22"/>
      <c r="M29" s="23"/>
      <c r="N29" s="23"/>
      <c r="O29" s="23"/>
      <c r="P29" s="25"/>
      <c r="Q29" s="25"/>
      <c r="R29" s="22"/>
      <c r="S29" s="23"/>
      <c r="T29" s="23"/>
      <c r="U29" s="23"/>
      <c r="V29" s="23"/>
      <c r="W29" s="23"/>
      <c r="X29" s="17">
        <f t="shared" si="7"/>
        <v>5</v>
      </c>
    </row>
    <row r="30" spans="1:24" ht="15" x14ac:dyDescent="0.25">
      <c r="A30" s="24" t="s">
        <v>71</v>
      </c>
      <c r="B30" s="34" t="str">
        <f>[1]Лист1!C29</f>
        <v>ООО Русский лес</v>
      </c>
      <c r="C30" s="35">
        <f>[1]Лист1!V29</f>
        <v>63.324298858642578</v>
      </c>
      <c r="D30" s="24">
        <v>330</v>
      </c>
      <c r="E30" s="7">
        <v>357</v>
      </c>
      <c r="F30" s="2">
        <f t="shared" si="0"/>
        <v>5.6376463132568295</v>
      </c>
      <c r="G30" s="25">
        <v>26</v>
      </c>
      <c r="H30" s="26">
        <f t="shared" si="1"/>
        <v>7.8787878787878789</v>
      </c>
      <c r="I30" s="23">
        <v>3</v>
      </c>
      <c r="J30" s="23">
        <v>15</v>
      </c>
      <c r="K30" s="23">
        <v>8</v>
      </c>
      <c r="L30" s="22">
        <f t="shared" si="2"/>
        <v>26</v>
      </c>
      <c r="M30" s="23">
        <v>3</v>
      </c>
      <c r="N30" s="23">
        <v>15</v>
      </c>
      <c r="O30" s="23">
        <v>8</v>
      </c>
      <c r="P30" s="25">
        <f t="shared" si="3"/>
        <v>100</v>
      </c>
      <c r="Q30" s="25">
        <f t="shared" si="4"/>
        <v>42.84</v>
      </c>
      <c r="R30" s="22">
        <f t="shared" si="5"/>
        <v>12.000000000000002</v>
      </c>
      <c r="S30" s="23">
        <v>35</v>
      </c>
      <c r="T30" s="23">
        <f t="shared" si="6"/>
        <v>9.8039215686274517</v>
      </c>
      <c r="U30" s="23">
        <v>5</v>
      </c>
      <c r="V30" s="23">
        <v>19</v>
      </c>
      <c r="W30" s="23">
        <v>11</v>
      </c>
      <c r="X30" s="17">
        <f t="shared" si="7"/>
        <v>12</v>
      </c>
    </row>
    <row r="31" spans="1:24" ht="15" x14ac:dyDescent="0.25">
      <c r="A31" s="24" t="s">
        <v>71</v>
      </c>
      <c r="B31" s="34" t="str">
        <f>[1]Лист1!C30</f>
        <v>ООО СОК "Магнум"</v>
      </c>
      <c r="C31" s="35">
        <f>[1]Лист1!V30</f>
        <v>52.549999237060547</v>
      </c>
      <c r="D31" s="24">
        <v>251</v>
      </c>
      <c r="E31" s="7">
        <v>268</v>
      </c>
      <c r="F31" s="2">
        <f t="shared" si="0"/>
        <v>5.099904926563628</v>
      </c>
      <c r="G31" s="25">
        <v>15</v>
      </c>
      <c r="H31" s="26">
        <f t="shared" si="1"/>
        <v>5.9760956175298805</v>
      </c>
      <c r="I31" s="23">
        <v>2</v>
      </c>
      <c r="J31" s="23">
        <v>8</v>
      </c>
      <c r="K31" s="23">
        <v>5</v>
      </c>
      <c r="L31" s="22">
        <v>15</v>
      </c>
      <c r="M31" s="23">
        <v>2</v>
      </c>
      <c r="N31" s="23">
        <v>8</v>
      </c>
      <c r="O31" s="23">
        <v>5</v>
      </c>
      <c r="P31" s="25">
        <f t="shared" si="3"/>
        <v>100</v>
      </c>
      <c r="Q31" s="25">
        <f t="shared" si="4"/>
        <v>32.159999999999997</v>
      </c>
      <c r="R31" s="22">
        <f t="shared" si="5"/>
        <v>12</v>
      </c>
      <c r="S31" s="23">
        <v>18</v>
      </c>
      <c r="T31" s="23">
        <f t="shared" si="6"/>
        <v>6.7164179104477615</v>
      </c>
      <c r="U31" s="23">
        <v>2</v>
      </c>
      <c r="V31" s="23">
        <v>10</v>
      </c>
      <c r="W31" s="23">
        <v>6</v>
      </c>
      <c r="X31" s="17">
        <f t="shared" si="7"/>
        <v>12</v>
      </c>
    </row>
    <row r="32" spans="1:24" ht="15" x14ac:dyDescent="0.25">
      <c r="A32" s="24" t="s">
        <v>71</v>
      </c>
      <c r="B32" s="34" t="str">
        <f>[1]Лист1!C31</f>
        <v>УООООиР Кузоватовского района</v>
      </c>
      <c r="C32" s="35">
        <f>[1]Лист1!V31</f>
        <v>74.330001831054688</v>
      </c>
      <c r="D32" s="24">
        <v>453</v>
      </c>
      <c r="E32" s="7">
        <v>426</v>
      </c>
      <c r="F32" s="2">
        <f t="shared" si="0"/>
        <v>5.7311985672791872</v>
      </c>
      <c r="G32" s="25">
        <v>45</v>
      </c>
      <c r="H32" s="26">
        <f t="shared" si="1"/>
        <v>9.9337748344370862</v>
      </c>
      <c r="I32" s="23">
        <v>5</v>
      </c>
      <c r="J32" s="23">
        <v>26</v>
      </c>
      <c r="K32" s="23">
        <v>14</v>
      </c>
      <c r="L32" s="22">
        <f t="shared" si="2"/>
        <v>31</v>
      </c>
      <c r="M32" s="23">
        <v>5</v>
      </c>
      <c r="N32" s="23">
        <v>15</v>
      </c>
      <c r="O32" s="23">
        <v>11</v>
      </c>
      <c r="P32" s="25">
        <f t="shared" si="3"/>
        <v>68.888888888888886</v>
      </c>
      <c r="Q32" s="25">
        <f t="shared" si="4"/>
        <v>51.12</v>
      </c>
      <c r="R32" s="22">
        <f t="shared" si="5"/>
        <v>12</v>
      </c>
      <c r="S32" s="23">
        <v>40</v>
      </c>
      <c r="T32" s="23">
        <f t="shared" si="6"/>
        <v>9.3896713615023479</v>
      </c>
      <c r="U32" s="23">
        <v>5</v>
      </c>
      <c r="V32" s="23">
        <v>23</v>
      </c>
      <c r="W32" s="23">
        <v>12</v>
      </c>
      <c r="X32" s="17">
        <f t="shared" si="7"/>
        <v>12</v>
      </c>
    </row>
    <row r="33" spans="1:24" ht="15" x14ac:dyDescent="0.25">
      <c r="A33" s="24" t="str">
        <f>[1]Лист1!B32</f>
        <v>7</v>
      </c>
      <c r="B33" s="31" t="str">
        <f>[1]Лист1!C32</f>
        <v>Майнский</v>
      </c>
      <c r="C33" s="35" t="s">
        <v>71</v>
      </c>
      <c r="D33" s="24"/>
      <c r="E33" s="7" t="s">
        <v>71</v>
      </c>
      <c r="F33" s="2"/>
      <c r="G33" s="25"/>
      <c r="H33" s="26"/>
      <c r="I33" s="23"/>
      <c r="J33" s="23"/>
      <c r="K33" s="23"/>
      <c r="L33" s="22"/>
      <c r="M33" s="23"/>
      <c r="N33" s="23"/>
      <c r="O33" s="23"/>
      <c r="P33" s="25"/>
      <c r="Q33" s="25"/>
      <c r="R33" s="22"/>
      <c r="S33" s="23"/>
      <c r="T33" s="23"/>
      <c r="U33" s="23"/>
      <c r="V33" s="23"/>
      <c r="W33" s="23"/>
      <c r="X33" s="17">
        <f t="shared" si="7"/>
        <v>5</v>
      </c>
    </row>
    <row r="34" spans="1:24" ht="15" x14ac:dyDescent="0.25">
      <c r="A34" s="24" t="s">
        <v>71</v>
      </c>
      <c r="B34" s="34" t="str">
        <f>[1]Лист1!C33</f>
        <v>А НП ОО Ульяновск-охота</v>
      </c>
      <c r="C34" s="35">
        <f>[1]Лист1!V33</f>
        <v>11.600000381469727</v>
      </c>
      <c r="D34" s="24">
        <v>76</v>
      </c>
      <c r="E34" s="7">
        <v>69</v>
      </c>
      <c r="F34" s="2">
        <f t="shared" si="0"/>
        <v>5.9482756664580094</v>
      </c>
      <c r="G34" s="25">
        <v>7</v>
      </c>
      <c r="H34" s="26">
        <f t="shared" si="1"/>
        <v>9.2105263157894743</v>
      </c>
      <c r="I34" s="23">
        <v>1</v>
      </c>
      <c r="J34" s="23">
        <v>3</v>
      </c>
      <c r="K34" s="23">
        <v>3</v>
      </c>
      <c r="L34" s="22">
        <f t="shared" si="2"/>
        <v>7</v>
      </c>
      <c r="M34" s="23">
        <v>1</v>
      </c>
      <c r="N34" s="23">
        <v>3</v>
      </c>
      <c r="O34" s="23">
        <v>3</v>
      </c>
      <c r="P34" s="25">
        <f t="shared" si="3"/>
        <v>100</v>
      </c>
      <c r="Q34" s="25">
        <f t="shared" si="4"/>
        <v>8.2799999999999994</v>
      </c>
      <c r="R34" s="22">
        <f t="shared" si="5"/>
        <v>11.999999999999998</v>
      </c>
      <c r="S34" s="23">
        <v>8</v>
      </c>
      <c r="T34" s="23">
        <f t="shared" si="6"/>
        <v>11.594202898550725</v>
      </c>
      <c r="U34" s="23">
        <v>1</v>
      </c>
      <c r="V34" s="23">
        <v>4</v>
      </c>
      <c r="W34" s="23">
        <v>3</v>
      </c>
      <c r="X34" s="17">
        <f t="shared" si="7"/>
        <v>12</v>
      </c>
    </row>
    <row r="35" spans="1:24" ht="15" x14ac:dyDescent="0.25">
      <c r="A35" s="24" t="s">
        <v>71</v>
      </c>
      <c r="B35" s="34" t="str">
        <f>[1]Лист1!C34</f>
        <v>ООО "Калинка-Сервис"</v>
      </c>
      <c r="C35" s="35">
        <f>[1]Лист1!V34</f>
        <v>37.160999298095703</v>
      </c>
      <c r="D35" s="24">
        <v>153</v>
      </c>
      <c r="E35" s="7">
        <v>189</v>
      </c>
      <c r="F35" s="2">
        <f t="shared" si="0"/>
        <v>5.085977330262085</v>
      </c>
      <c r="G35" s="25">
        <v>12</v>
      </c>
      <c r="H35" s="26">
        <f t="shared" si="1"/>
        <v>7.8431372549019613</v>
      </c>
      <c r="I35" s="23">
        <v>1</v>
      </c>
      <c r="J35" s="23">
        <v>7</v>
      </c>
      <c r="K35" s="23">
        <v>4</v>
      </c>
      <c r="L35" s="22">
        <f t="shared" si="2"/>
        <v>12</v>
      </c>
      <c r="M35" s="23">
        <v>1</v>
      </c>
      <c r="N35" s="23">
        <v>7</v>
      </c>
      <c r="O35" s="23">
        <v>4</v>
      </c>
      <c r="P35" s="25">
        <f t="shared" si="3"/>
        <v>100</v>
      </c>
      <c r="Q35" s="25">
        <f t="shared" si="4"/>
        <v>22.68</v>
      </c>
      <c r="R35" s="22">
        <f t="shared" si="5"/>
        <v>12</v>
      </c>
      <c r="S35" s="23">
        <v>16</v>
      </c>
      <c r="T35" s="23">
        <f t="shared" si="6"/>
        <v>8.4656084656084651</v>
      </c>
      <c r="U35" s="23">
        <v>2</v>
      </c>
      <c r="V35" s="23">
        <v>9</v>
      </c>
      <c r="W35" s="23">
        <v>5</v>
      </c>
      <c r="X35" s="17">
        <f t="shared" si="7"/>
        <v>12</v>
      </c>
    </row>
    <row r="36" spans="1:24" ht="15" x14ac:dyDescent="0.25">
      <c r="A36" s="24" t="s">
        <v>71</v>
      </c>
      <c r="B36" s="34" t="str">
        <f>[1]Лист1!C35</f>
        <v>ООО Маяк</v>
      </c>
      <c r="C36" s="35">
        <f>[1]Лист1!V35</f>
        <v>21.280000686645508</v>
      </c>
      <c r="D36" s="24">
        <v>48</v>
      </c>
      <c r="E36" s="7">
        <v>131</v>
      </c>
      <c r="F36" s="2">
        <f t="shared" si="0"/>
        <v>6.1560148389567697</v>
      </c>
      <c r="G36" s="25">
        <v>3</v>
      </c>
      <c r="H36" s="26">
        <f t="shared" si="1"/>
        <v>6.25</v>
      </c>
      <c r="I36" s="23"/>
      <c r="J36" s="23">
        <v>2</v>
      </c>
      <c r="K36" s="23">
        <v>1</v>
      </c>
      <c r="L36" s="22">
        <f t="shared" si="2"/>
        <v>3</v>
      </c>
      <c r="M36" s="23"/>
      <c r="N36" s="23">
        <v>2</v>
      </c>
      <c r="O36" s="23">
        <v>1</v>
      </c>
      <c r="P36" s="25">
        <f t="shared" si="3"/>
        <v>100</v>
      </c>
      <c r="Q36" s="25">
        <f t="shared" si="4"/>
        <v>19.649999999999999</v>
      </c>
      <c r="R36" s="22">
        <f t="shared" si="5"/>
        <v>15</v>
      </c>
      <c r="S36" s="23">
        <v>19</v>
      </c>
      <c r="T36" s="23">
        <f t="shared" si="6"/>
        <v>14.503816793893131</v>
      </c>
      <c r="U36" s="23">
        <v>2</v>
      </c>
      <c r="V36" s="23">
        <v>11</v>
      </c>
      <c r="W36" s="23">
        <v>6</v>
      </c>
      <c r="X36" s="17">
        <f t="shared" si="7"/>
        <v>15</v>
      </c>
    </row>
    <row r="37" spans="1:24" ht="15" x14ac:dyDescent="0.25">
      <c r="A37" s="24" t="s">
        <v>71</v>
      </c>
      <c r="B37" s="34" t="s">
        <v>96</v>
      </c>
      <c r="C37" s="35">
        <v>62.199996948242187</v>
      </c>
      <c r="D37" s="24">
        <v>49</v>
      </c>
      <c r="E37" s="7">
        <v>39</v>
      </c>
      <c r="F37" s="2">
        <v>0.62700967706562183</v>
      </c>
      <c r="G37" s="25">
        <v>0</v>
      </c>
      <c r="H37" s="26">
        <v>0</v>
      </c>
      <c r="I37" s="23"/>
      <c r="J37" s="23"/>
      <c r="K37" s="23"/>
      <c r="L37" s="22">
        <v>0</v>
      </c>
      <c r="M37" s="23"/>
      <c r="N37" s="23"/>
      <c r="O37" s="23"/>
      <c r="P37" s="25">
        <v>0</v>
      </c>
      <c r="Q37" s="25">
        <v>1.95</v>
      </c>
      <c r="R37" s="22">
        <v>5</v>
      </c>
      <c r="S37" s="23">
        <v>1</v>
      </c>
      <c r="T37" s="23">
        <v>2.5641025641025643</v>
      </c>
      <c r="U37" s="23"/>
      <c r="V37" s="23"/>
      <c r="W37" s="23">
        <v>1</v>
      </c>
      <c r="X37" s="17">
        <f t="shared" si="7"/>
        <v>5</v>
      </c>
    </row>
    <row r="38" spans="1:24" ht="15" x14ac:dyDescent="0.25">
      <c r="A38" s="24" t="s">
        <v>71</v>
      </c>
      <c r="B38" s="34" t="str">
        <f>[1]Лист1!C37</f>
        <v>УООООиР Майнского района</v>
      </c>
      <c r="C38" s="35">
        <f>[1]Лист1!V37</f>
        <v>70</v>
      </c>
      <c r="D38" s="24">
        <v>341</v>
      </c>
      <c r="E38" s="7">
        <v>307</v>
      </c>
      <c r="F38" s="2">
        <f t="shared" si="0"/>
        <v>4.3857142857142861</v>
      </c>
      <c r="G38" s="25">
        <v>27</v>
      </c>
      <c r="H38" s="26">
        <f t="shared" si="1"/>
        <v>7.9178885630498534</v>
      </c>
      <c r="I38" s="23">
        <v>4</v>
      </c>
      <c r="J38" s="23">
        <v>14</v>
      </c>
      <c r="K38" s="23">
        <v>9</v>
      </c>
      <c r="L38" s="22">
        <f t="shared" si="2"/>
        <v>21</v>
      </c>
      <c r="M38" s="23">
        <v>2</v>
      </c>
      <c r="N38" s="23">
        <v>10</v>
      </c>
      <c r="O38" s="23">
        <v>9</v>
      </c>
      <c r="P38" s="25">
        <f t="shared" si="3"/>
        <v>77.777777777777786</v>
      </c>
      <c r="Q38" s="25">
        <f t="shared" si="4"/>
        <v>36.840000000000003</v>
      </c>
      <c r="R38" s="22">
        <f t="shared" si="5"/>
        <v>12</v>
      </c>
      <c r="S38" s="23">
        <v>36</v>
      </c>
      <c r="T38" s="23">
        <f t="shared" si="6"/>
        <v>11.726384364820847</v>
      </c>
      <c r="U38" s="23">
        <v>4</v>
      </c>
      <c r="V38" s="23">
        <v>21</v>
      </c>
      <c r="W38" s="23">
        <v>11</v>
      </c>
      <c r="X38" s="17">
        <f t="shared" si="7"/>
        <v>12</v>
      </c>
    </row>
    <row r="39" spans="1:24" ht="15" x14ac:dyDescent="0.25">
      <c r="A39" s="24" t="str">
        <f>[1]Лист1!B38</f>
        <v>8</v>
      </c>
      <c r="B39" s="31" t="str">
        <f>[1]Лист1!C38</f>
        <v>Мелекесский</v>
      </c>
      <c r="C39" s="35" t="s">
        <v>71</v>
      </c>
      <c r="D39" s="24"/>
      <c r="E39" s="7" t="s">
        <v>71</v>
      </c>
      <c r="F39" s="2"/>
      <c r="G39" s="25"/>
      <c r="H39" s="26"/>
      <c r="I39" s="23"/>
      <c r="J39" s="23"/>
      <c r="K39" s="23"/>
      <c r="L39" s="22"/>
      <c r="M39" s="23"/>
      <c r="N39" s="23"/>
      <c r="O39" s="23"/>
      <c r="P39" s="25"/>
      <c r="Q39" s="25"/>
      <c r="R39" s="22"/>
      <c r="S39" s="23"/>
      <c r="T39" s="23"/>
      <c r="U39" s="23"/>
      <c r="V39" s="23"/>
      <c r="W39" s="23"/>
      <c r="X39" s="17">
        <f t="shared" si="7"/>
        <v>5</v>
      </c>
    </row>
    <row r="40" spans="1:24" ht="15" x14ac:dyDescent="0.25">
      <c r="A40" s="24" t="s">
        <v>71</v>
      </c>
      <c r="B40" s="34" t="str">
        <f>[1]Лист1!C39</f>
        <v>УОО Мелекесского района участок 1</v>
      </c>
      <c r="C40" s="35">
        <f>[1]Лист1!V39</f>
        <v>123.69999694824219</v>
      </c>
      <c r="D40" s="24">
        <v>0</v>
      </c>
      <c r="E40" s="7">
        <v>77</v>
      </c>
      <c r="F40" s="2">
        <f t="shared" si="0"/>
        <v>0.62247374211510997</v>
      </c>
      <c r="G40" s="25">
        <f t="shared" si="8"/>
        <v>0</v>
      </c>
      <c r="H40" s="26">
        <f t="shared" si="1"/>
        <v>0</v>
      </c>
      <c r="I40" s="23"/>
      <c r="J40" s="23"/>
      <c r="K40" s="23"/>
      <c r="L40" s="22">
        <f t="shared" si="2"/>
        <v>0</v>
      </c>
      <c r="M40" s="23"/>
      <c r="N40" s="23"/>
      <c r="O40" s="23"/>
      <c r="P40" s="25">
        <f t="shared" si="3"/>
        <v>0</v>
      </c>
      <c r="Q40" s="25">
        <f t="shared" si="4"/>
        <v>3.85</v>
      </c>
      <c r="R40" s="22">
        <f t="shared" si="5"/>
        <v>5</v>
      </c>
      <c r="S40" s="23">
        <v>3</v>
      </c>
      <c r="T40" s="23">
        <f t="shared" si="6"/>
        <v>3.8961038961038961</v>
      </c>
      <c r="U40" s="23"/>
      <c r="V40" s="23">
        <v>2</v>
      </c>
      <c r="W40" s="23">
        <v>1</v>
      </c>
      <c r="X40" s="17">
        <f t="shared" si="7"/>
        <v>5</v>
      </c>
    </row>
    <row r="41" spans="1:24" ht="15" x14ac:dyDescent="0.25">
      <c r="A41" s="24" t="s">
        <v>71</v>
      </c>
      <c r="B41" s="34" t="str">
        <f>[1]Лист1!C40</f>
        <v>УОО Мелекесского района, участок 1</v>
      </c>
      <c r="C41" s="35">
        <f>[1]Лист1!V40</f>
        <v>15.100000381469727</v>
      </c>
      <c r="D41" s="24">
        <v>0</v>
      </c>
      <c r="E41" s="7">
        <v>31</v>
      </c>
      <c r="F41" s="2">
        <f t="shared" si="0"/>
        <v>2.0529800805861091</v>
      </c>
      <c r="G41" s="25">
        <f t="shared" si="8"/>
        <v>0</v>
      </c>
      <c r="H41" s="26">
        <f t="shared" si="1"/>
        <v>0</v>
      </c>
      <c r="I41" s="23"/>
      <c r="J41" s="23"/>
      <c r="K41" s="23"/>
      <c r="L41" s="22">
        <f t="shared" si="2"/>
        <v>0</v>
      </c>
      <c r="M41" s="23"/>
      <c r="N41" s="23"/>
      <c r="O41" s="23"/>
      <c r="P41" s="25">
        <f t="shared" si="3"/>
        <v>0</v>
      </c>
      <c r="Q41" s="25">
        <f t="shared" si="4"/>
        <v>2.48</v>
      </c>
      <c r="R41" s="22">
        <f t="shared" si="5"/>
        <v>7.9999999999999991</v>
      </c>
      <c r="S41" s="23">
        <v>2</v>
      </c>
      <c r="T41" s="23">
        <f t="shared" si="6"/>
        <v>6.4516129032258061</v>
      </c>
      <c r="U41" s="23"/>
      <c r="V41" s="23">
        <v>1</v>
      </c>
      <c r="W41" s="23">
        <v>1</v>
      </c>
      <c r="X41" s="17">
        <f t="shared" si="7"/>
        <v>8</v>
      </c>
    </row>
    <row r="42" spans="1:24" ht="15" x14ac:dyDescent="0.25">
      <c r="A42" s="24" t="s">
        <v>71</v>
      </c>
      <c r="B42" s="34" t="str">
        <f>[1]Лист1!C41</f>
        <v>УООООиР Мелекесского района</v>
      </c>
      <c r="C42" s="35">
        <f>[1]Лист1!V41</f>
        <v>126.10000610351563</v>
      </c>
      <c r="D42" s="24">
        <v>639</v>
      </c>
      <c r="E42" s="7">
        <v>534</v>
      </c>
      <c r="F42" s="2">
        <f t="shared" si="0"/>
        <v>4.2347341328567332</v>
      </c>
      <c r="G42" s="25">
        <v>50</v>
      </c>
      <c r="H42" s="26">
        <f t="shared" si="1"/>
        <v>7.8247261345852896</v>
      </c>
      <c r="I42" s="23">
        <v>3</v>
      </c>
      <c r="J42" s="23">
        <v>32</v>
      </c>
      <c r="K42" s="23">
        <v>15</v>
      </c>
      <c r="L42" s="22">
        <f t="shared" si="2"/>
        <v>50</v>
      </c>
      <c r="M42" s="23">
        <v>3</v>
      </c>
      <c r="N42" s="23">
        <v>32</v>
      </c>
      <c r="O42" s="23">
        <v>15</v>
      </c>
      <c r="P42" s="25">
        <f t="shared" si="3"/>
        <v>100</v>
      </c>
      <c r="Q42" s="25">
        <f t="shared" si="4"/>
        <v>64.08</v>
      </c>
      <c r="R42" s="22">
        <f t="shared" si="5"/>
        <v>12</v>
      </c>
      <c r="S42" s="23">
        <v>60</v>
      </c>
      <c r="T42" s="23">
        <f t="shared" si="6"/>
        <v>11.235955056179776</v>
      </c>
      <c r="U42" s="23">
        <v>4</v>
      </c>
      <c r="V42" s="23">
        <v>38</v>
      </c>
      <c r="W42" s="23">
        <v>18</v>
      </c>
      <c r="X42" s="17">
        <f t="shared" si="7"/>
        <v>12</v>
      </c>
    </row>
    <row r="43" spans="1:24" ht="15" x14ac:dyDescent="0.25">
      <c r="A43" s="24" t="str">
        <f>[1]Лист1!B42</f>
        <v>9</v>
      </c>
      <c r="B43" s="31" t="str">
        <f>[1]Лист1!C42</f>
        <v>Николаевский</v>
      </c>
      <c r="C43" s="35" t="s">
        <v>71</v>
      </c>
      <c r="D43" s="24"/>
      <c r="E43" s="7" t="s">
        <v>71</v>
      </c>
      <c r="F43" s="2"/>
      <c r="G43" s="25"/>
      <c r="H43" s="26"/>
      <c r="I43" s="23"/>
      <c r="J43" s="23"/>
      <c r="K43" s="23"/>
      <c r="L43" s="22"/>
      <c r="M43" s="23"/>
      <c r="N43" s="23"/>
      <c r="O43" s="23"/>
      <c r="P43" s="25"/>
      <c r="Q43" s="25"/>
      <c r="R43" s="22"/>
      <c r="S43" s="23"/>
      <c r="T43" s="23"/>
      <c r="U43" s="23"/>
      <c r="V43" s="23"/>
      <c r="W43" s="23"/>
      <c r="X43" s="17">
        <f t="shared" si="7"/>
        <v>5</v>
      </c>
    </row>
    <row r="44" spans="1:24" ht="15" x14ac:dyDescent="0.25">
      <c r="A44" s="24" t="s">
        <v>71</v>
      </c>
      <c r="B44" s="34" t="str">
        <f>[1]Лист1!C43</f>
        <v>ООО "Прасковьинское"</v>
      </c>
      <c r="C44" s="35">
        <f>[1]Лист1!V43</f>
        <v>33.056999206542969</v>
      </c>
      <c r="D44" s="24">
        <v>48</v>
      </c>
      <c r="E44" s="7">
        <v>49</v>
      </c>
      <c r="F44" s="2">
        <f t="shared" si="0"/>
        <v>1.4822882044992589</v>
      </c>
      <c r="G44" s="25">
        <v>3</v>
      </c>
      <c r="H44" s="26">
        <f t="shared" si="1"/>
        <v>6.25</v>
      </c>
      <c r="I44" s="23"/>
      <c r="J44" s="23">
        <v>2</v>
      </c>
      <c r="K44" s="23">
        <v>1</v>
      </c>
      <c r="L44" s="22">
        <f t="shared" si="2"/>
        <v>0</v>
      </c>
      <c r="M44" s="23"/>
      <c r="N44" s="23"/>
      <c r="O44" s="23"/>
      <c r="P44" s="25">
        <f t="shared" si="3"/>
        <v>0</v>
      </c>
      <c r="Q44" s="25">
        <f t="shared" si="4"/>
        <v>3.92</v>
      </c>
      <c r="R44" s="22">
        <f t="shared" si="5"/>
        <v>8</v>
      </c>
      <c r="S44" s="23">
        <v>3</v>
      </c>
      <c r="T44" s="23">
        <f t="shared" si="6"/>
        <v>6.1224489795918373</v>
      </c>
      <c r="U44" s="23"/>
      <c r="V44" s="23">
        <v>2</v>
      </c>
      <c r="W44" s="23">
        <v>1</v>
      </c>
      <c r="X44" s="17">
        <f t="shared" si="7"/>
        <v>8</v>
      </c>
    </row>
    <row r="45" spans="1:24" ht="15" x14ac:dyDescent="0.25">
      <c r="A45" s="24" t="s">
        <v>71</v>
      </c>
      <c r="B45" s="34" t="str">
        <f>[1]Лист1!C44</f>
        <v>ООО "СПП "Наша Родина"</v>
      </c>
      <c r="C45" s="35">
        <f>[1]Лист1!V44</f>
        <v>16.26300048828125</v>
      </c>
      <c r="D45" s="24">
        <v>113</v>
      </c>
      <c r="E45" s="7">
        <v>254</v>
      </c>
      <c r="F45" s="2">
        <f t="shared" si="0"/>
        <v>15.618274142156404</v>
      </c>
      <c r="G45" s="25">
        <v>11</v>
      </c>
      <c r="H45" s="26">
        <f t="shared" si="1"/>
        <v>9.7345132743362832</v>
      </c>
      <c r="I45" s="23">
        <v>1</v>
      </c>
      <c r="J45" s="23">
        <v>6</v>
      </c>
      <c r="K45" s="23">
        <v>4</v>
      </c>
      <c r="L45" s="22">
        <f t="shared" si="2"/>
        <v>11</v>
      </c>
      <c r="M45" s="23">
        <v>1</v>
      </c>
      <c r="N45" s="23">
        <v>6</v>
      </c>
      <c r="O45" s="23">
        <v>4</v>
      </c>
      <c r="P45" s="25">
        <f t="shared" si="3"/>
        <v>100</v>
      </c>
      <c r="Q45" s="25">
        <f t="shared" si="4"/>
        <v>63.5</v>
      </c>
      <c r="R45" s="22">
        <f t="shared" si="5"/>
        <v>25</v>
      </c>
      <c r="S45" s="23">
        <v>15</v>
      </c>
      <c r="T45" s="23">
        <f t="shared" si="6"/>
        <v>5.9055118110236222</v>
      </c>
      <c r="U45" s="23">
        <v>2</v>
      </c>
      <c r="V45" s="23">
        <v>8</v>
      </c>
      <c r="W45" s="23">
        <v>5</v>
      </c>
      <c r="X45" s="17">
        <f t="shared" si="7"/>
        <v>25</v>
      </c>
    </row>
    <row r="46" spans="1:24" ht="15" x14ac:dyDescent="0.25">
      <c r="A46" s="24" t="s">
        <v>71</v>
      </c>
      <c r="B46" s="34" t="str">
        <f>[1]Лист1!C45</f>
        <v>ООО Победа</v>
      </c>
      <c r="C46" s="35">
        <f>[1]Лист1!V45</f>
        <v>30.052000045776367</v>
      </c>
      <c r="D46" s="24">
        <v>66</v>
      </c>
      <c r="E46" s="7">
        <v>81</v>
      </c>
      <c r="F46" s="2">
        <f t="shared" si="0"/>
        <v>2.6953280938579018</v>
      </c>
      <c r="G46" s="25">
        <v>4</v>
      </c>
      <c r="H46" s="26">
        <f t="shared" si="1"/>
        <v>6.0606060606060606</v>
      </c>
      <c r="I46" s="23"/>
      <c r="J46" s="23">
        <v>2</v>
      </c>
      <c r="K46" s="23">
        <v>2</v>
      </c>
      <c r="L46" s="22">
        <f t="shared" si="2"/>
        <v>4</v>
      </c>
      <c r="M46" s="23"/>
      <c r="N46" s="23">
        <v>2</v>
      </c>
      <c r="O46" s="23">
        <v>2</v>
      </c>
      <c r="P46" s="25">
        <f t="shared" si="3"/>
        <v>100</v>
      </c>
      <c r="Q46" s="25">
        <f t="shared" si="4"/>
        <v>6.48</v>
      </c>
      <c r="R46" s="22">
        <f t="shared" si="5"/>
        <v>8</v>
      </c>
      <c r="S46" s="23">
        <v>6</v>
      </c>
      <c r="T46" s="23">
        <f t="shared" si="6"/>
        <v>7.4074074074074066</v>
      </c>
      <c r="U46" s="23"/>
      <c r="V46" s="23">
        <v>4</v>
      </c>
      <c r="W46" s="23">
        <v>2</v>
      </c>
      <c r="X46" s="17">
        <f t="shared" si="7"/>
        <v>8</v>
      </c>
    </row>
    <row r="47" spans="1:24" ht="15" x14ac:dyDescent="0.25">
      <c r="A47" s="24" t="s">
        <v>71</v>
      </c>
      <c r="B47" s="34" t="str">
        <f>[1]Лист1!C46</f>
        <v>УООООиР Николаевского района</v>
      </c>
      <c r="C47" s="35">
        <f>[1]Лист1!V46</f>
        <v>79.1199951171875</v>
      </c>
      <c r="D47" s="24">
        <v>427</v>
      </c>
      <c r="E47" s="7">
        <v>343</v>
      </c>
      <c r="F47" s="2">
        <f t="shared" si="0"/>
        <v>4.3351873251757693</v>
      </c>
      <c r="G47" s="25">
        <v>20</v>
      </c>
      <c r="H47" s="26">
        <f t="shared" si="1"/>
        <v>4.6838407494145198</v>
      </c>
      <c r="I47" s="23">
        <v>2</v>
      </c>
      <c r="J47" s="23">
        <v>12</v>
      </c>
      <c r="K47" s="23">
        <v>6</v>
      </c>
      <c r="L47" s="22">
        <f t="shared" si="2"/>
        <v>16</v>
      </c>
      <c r="M47" s="23">
        <v>2</v>
      </c>
      <c r="N47" s="23">
        <v>11</v>
      </c>
      <c r="O47" s="23">
        <v>3</v>
      </c>
      <c r="P47" s="25">
        <f t="shared" si="3"/>
        <v>80</v>
      </c>
      <c r="Q47" s="25">
        <f t="shared" si="4"/>
        <v>41.16</v>
      </c>
      <c r="R47" s="22">
        <f t="shared" si="5"/>
        <v>12</v>
      </c>
      <c r="S47" s="23">
        <v>41</v>
      </c>
      <c r="T47" s="23">
        <f t="shared" si="6"/>
        <v>11.9533527696793</v>
      </c>
      <c r="U47" s="23">
        <v>2</v>
      </c>
      <c r="V47" s="23">
        <v>26</v>
      </c>
      <c r="W47" s="23">
        <v>13</v>
      </c>
      <c r="X47" s="17">
        <f t="shared" si="7"/>
        <v>12</v>
      </c>
    </row>
    <row r="48" spans="1:24" ht="15" x14ac:dyDescent="0.25">
      <c r="A48" s="24" t="str">
        <f>[1]Лист1!B47</f>
        <v>10</v>
      </c>
      <c r="B48" s="31" t="str">
        <f>[1]Лист1!C47</f>
        <v>Новомалыклинский</v>
      </c>
      <c r="C48" s="35" t="s">
        <v>71</v>
      </c>
      <c r="D48" s="24"/>
      <c r="E48" s="7" t="s">
        <v>71</v>
      </c>
      <c r="F48" s="2"/>
      <c r="G48" s="25"/>
      <c r="H48" s="26"/>
      <c r="I48" s="23"/>
      <c r="J48" s="23"/>
      <c r="K48" s="23"/>
      <c r="L48" s="22"/>
      <c r="M48" s="23"/>
      <c r="N48" s="23"/>
      <c r="O48" s="23"/>
      <c r="P48" s="25"/>
      <c r="Q48" s="25"/>
      <c r="R48" s="22"/>
      <c r="S48" s="23"/>
      <c r="T48" s="23"/>
      <c r="U48" s="23"/>
      <c r="V48" s="23"/>
      <c r="W48" s="23"/>
      <c r="X48" s="17">
        <f t="shared" si="7"/>
        <v>5</v>
      </c>
    </row>
    <row r="49" spans="1:24" ht="15" x14ac:dyDescent="0.25">
      <c r="A49" s="24" t="s">
        <v>71</v>
      </c>
      <c r="B49" s="34" t="str">
        <f>[1]Лист1!C48</f>
        <v>УООООиР Новомалыклинского района</v>
      </c>
      <c r="C49" s="35">
        <f>[1]Лист1!V48</f>
        <v>81.245002746582031</v>
      </c>
      <c r="D49" s="24">
        <v>359</v>
      </c>
      <c r="E49" s="7">
        <v>420</v>
      </c>
      <c r="F49" s="2">
        <f t="shared" si="0"/>
        <v>5.1695487205540083</v>
      </c>
      <c r="G49" s="25">
        <v>28</v>
      </c>
      <c r="H49" s="26">
        <f t="shared" si="1"/>
        <v>7.7994428969359335</v>
      </c>
      <c r="I49" s="23">
        <v>4</v>
      </c>
      <c r="J49" s="23">
        <v>15</v>
      </c>
      <c r="K49" s="23">
        <v>9</v>
      </c>
      <c r="L49" s="22">
        <f t="shared" si="2"/>
        <v>27</v>
      </c>
      <c r="M49" s="23">
        <v>3</v>
      </c>
      <c r="N49" s="23">
        <v>15</v>
      </c>
      <c r="O49" s="23">
        <v>9</v>
      </c>
      <c r="P49" s="25">
        <f t="shared" si="3"/>
        <v>96.428571428571431</v>
      </c>
      <c r="Q49" s="25">
        <f t="shared" si="4"/>
        <v>50.4</v>
      </c>
      <c r="R49" s="22">
        <f t="shared" si="5"/>
        <v>11.999999999999998</v>
      </c>
      <c r="S49" s="23">
        <v>30</v>
      </c>
      <c r="T49" s="23">
        <f t="shared" si="6"/>
        <v>7.1428571428571423</v>
      </c>
      <c r="U49" s="23">
        <v>4</v>
      </c>
      <c r="V49" s="23">
        <v>17</v>
      </c>
      <c r="W49" s="23">
        <v>9</v>
      </c>
      <c r="X49" s="17">
        <f t="shared" si="7"/>
        <v>12</v>
      </c>
    </row>
    <row r="50" spans="1:24" ht="15" x14ac:dyDescent="0.25">
      <c r="A50" s="24" t="str">
        <f>[1]Лист1!B49</f>
        <v>11</v>
      </c>
      <c r="B50" s="31" t="str">
        <f>[1]Лист1!C49</f>
        <v>Новоспасский</v>
      </c>
      <c r="C50" s="35" t="s">
        <v>71</v>
      </c>
      <c r="D50" s="24"/>
      <c r="E50" s="7" t="s">
        <v>71</v>
      </c>
      <c r="F50" s="2"/>
      <c r="G50" s="25"/>
      <c r="H50" s="26"/>
      <c r="I50" s="23"/>
      <c r="J50" s="23"/>
      <c r="K50" s="23"/>
      <c r="L50" s="22"/>
      <c r="M50" s="23"/>
      <c r="N50" s="23"/>
      <c r="O50" s="23"/>
      <c r="P50" s="25"/>
      <c r="Q50" s="25"/>
      <c r="R50" s="22"/>
      <c r="S50" s="23"/>
      <c r="T50" s="23"/>
      <c r="U50" s="23"/>
      <c r="V50" s="23"/>
      <c r="W50" s="23"/>
      <c r="X50" s="17">
        <f t="shared" si="7"/>
        <v>5</v>
      </c>
    </row>
    <row r="51" spans="1:24" ht="15" x14ac:dyDescent="0.25">
      <c r="A51" s="24" t="s">
        <v>71</v>
      </c>
      <c r="B51" s="34" t="str">
        <f>[1]Лист1!C50</f>
        <v>ООО Илюхин</v>
      </c>
      <c r="C51" s="35">
        <f>[1]Лист1!V50</f>
        <v>15.801000595092773</v>
      </c>
      <c r="D51" s="24">
        <v>102</v>
      </c>
      <c r="E51" s="7">
        <v>113</v>
      </c>
      <c r="F51" s="2">
        <f t="shared" si="0"/>
        <v>7.1514458416699105</v>
      </c>
      <c r="G51" s="25">
        <v>10</v>
      </c>
      <c r="H51" s="26">
        <f t="shared" si="1"/>
        <v>9.8039215686274499</v>
      </c>
      <c r="I51" s="23"/>
      <c r="J51" s="23">
        <v>7</v>
      </c>
      <c r="K51" s="23">
        <v>3</v>
      </c>
      <c r="L51" s="22">
        <f t="shared" si="2"/>
        <v>10</v>
      </c>
      <c r="M51" s="23"/>
      <c r="N51" s="23">
        <v>7</v>
      </c>
      <c r="O51" s="23">
        <v>3</v>
      </c>
      <c r="P51" s="25">
        <f t="shared" si="3"/>
        <v>100</v>
      </c>
      <c r="Q51" s="25">
        <f t="shared" si="4"/>
        <v>16.95</v>
      </c>
      <c r="R51" s="22">
        <f t="shared" si="5"/>
        <v>15</v>
      </c>
      <c r="S51" s="23">
        <v>11</v>
      </c>
      <c r="T51" s="23">
        <f t="shared" si="6"/>
        <v>9.7345132743362832</v>
      </c>
      <c r="U51" s="23">
        <v>1</v>
      </c>
      <c r="V51" s="23">
        <v>6</v>
      </c>
      <c r="W51" s="23">
        <v>4</v>
      </c>
      <c r="X51" s="17">
        <f t="shared" si="7"/>
        <v>15</v>
      </c>
    </row>
    <row r="52" spans="1:24" ht="15" x14ac:dyDescent="0.25">
      <c r="A52" s="24" t="s">
        <v>71</v>
      </c>
      <c r="B52" s="34" t="str">
        <f>[1]Лист1!C51</f>
        <v>ООО Перевозчик</v>
      </c>
      <c r="C52" s="35">
        <f>[1]Лист1!V51</f>
        <v>17.88599967956543</v>
      </c>
      <c r="D52" s="24">
        <v>52</v>
      </c>
      <c r="E52" s="7">
        <v>72</v>
      </c>
      <c r="F52" s="2">
        <f t="shared" si="0"/>
        <v>4.0254948725208388</v>
      </c>
      <c r="G52" s="25">
        <v>3</v>
      </c>
      <c r="H52" s="26">
        <f t="shared" si="1"/>
        <v>5.7692307692307692</v>
      </c>
      <c r="I52" s="23"/>
      <c r="J52" s="23">
        <v>2</v>
      </c>
      <c r="K52" s="23">
        <v>1</v>
      </c>
      <c r="L52" s="22">
        <f t="shared" si="2"/>
        <v>3</v>
      </c>
      <c r="M52" s="23"/>
      <c r="N52" s="23">
        <v>2</v>
      </c>
      <c r="O52" s="23">
        <v>1</v>
      </c>
      <c r="P52" s="25">
        <f t="shared" si="3"/>
        <v>100</v>
      </c>
      <c r="Q52" s="25">
        <f t="shared" si="4"/>
        <v>8.64</v>
      </c>
      <c r="R52" s="22">
        <f t="shared" si="5"/>
        <v>12</v>
      </c>
      <c r="S52" s="23">
        <v>8</v>
      </c>
      <c r="T52" s="23">
        <f t="shared" si="6"/>
        <v>11.111111111111111</v>
      </c>
      <c r="U52" s="23">
        <v>1</v>
      </c>
      <c r="V52" s="23">
        <v>4</v>
      </c>
      <c r="W52" s="23">
        <v>3</v>
      </c>
      <c r="X52" s="17">
        <f t="shared" si="7"/>
        <v>12</v>
      </c>
    </row>
    <row r="53" spans="1:24" ht="15" x14ac:dyDescent="0.25">
      <c r="A53" s="24" t="s">
        <v>71</v>
      </c>
      <c r="B53" s="34" t="str">
        <f>[1]Лист1!C52</f>
        <v>УООООиР Новоспассского района</v>
      </c>
      <c r="C53" s="35">
        <f>[1]Лист1!V52</f>
        <v>69.199996948242188</v>
      </c>
      <c r="D53" s="24">
        <v>226</v>
      </c>
      <c r="E53" s="7">
        <v>212</v>
      </c>
      <c r="F53" s="2">
        <f t="shared" si="0"/>
        <v>3.0635839501346278</v>
      </c>
      <c r="G53" s="25">
        <v>15</v>
      </c>
      <c r="H53" s="26">
        <f t="shared" si="1"/>
        <v>6.6371681415929205</v>
      </c>
      <c r="I53" s="23">
        <v>2</v>
      </c>
      <c r="J53" s="23">
        <v>8</v>
      </c>
      <c r="K53" s="23">
        <v>5</v>
      </c>
      <c r="L53" s="22">
        <f t="shared" si="2"/>
        <v>8</v>
      </c>
      <c r="M53" s="23">
        <v>1</v>
      </c>
      <c r="N53" s="23">
        <v>5</v>
      </c>
      <c r="O53" s="23">
        <v>2</v>
      </c>
      <c r="P53" s="25">
        <f t="shared" si="3"/>
        <v>53.333333333333336</v>
      </c>
      <c r="Q53" s="25">
        <f t="shared" si="4"/>
        <v>25.44</v>
      </c>
      <c r="R53" s="22">
        <f t="shared" si="5"/>
        <v>12</v>
      </c>
      <c r="S53" s="23">
        <v>20</v>
      </c>
      <c r="T53" s="23">
        <f t="shared" si="6"/>
        <v>9.433962264150944</v>
      </c>
      <c r="U53" s="23">
        <v>3</v>
      </c>
      <c r="V53" s="23">
        <v>11</v>
      </c>
      <c r="W53" s="23">
        <v>6</v>
      </c>
      <c r="X53" s="17">
        <f t="shared" si="7"/>
        <v>12</v>
      </c>
    </row>
    <row r="54" spans="1:24" ht="15" x14ac:dyDescent="0.25">
      <c r="A54" s="24" t="str">
        <f>[1]Лист1!B53</f>
        <v>12</v>
      </c>
      <c r="B54" s="31" t="str">
        <f>[1]Лист1!C53</f>
        <v>Павловский</v>
      </c>
      <c r="C54" s="35" t="s">
        <v>71</v>
      </c>
      <c r="D54" s="24"/>
      <c r="E54" s="7" t="s">
        <v>71</v>
      </c>
      <c r="F54" s="2"/>
      <c r="G54" s="25"/>
      <c r="H54" s="26"/>
      <c r="I54" s="23"/>
      <c r="J54" s="23"/>
      <c r="K54" s="23"/>
      <c r="L54" s="22"/>
      <c r="M54" s="23"/>
      <c r="N54" s="23"/>
      <c r="O54" s="23"/>
      <c r="P54" s="25"/>
      <c r="Q54" s="25"/>
      <c r="R54" s="22"/>
      <c r="S54" s="23"/>
      <c r="T54" s="23"/>
      <c r="U54" s="23"/>
      <c r="V54" s="23"/>
      <c r="W54" s="23"/>
      <c r="X54" s="17">
        <f t="shared" si="7"/>
        <v>5</v>
      </c>
    </row>
    <row r="55" spans="1:24" ht="15" x14ac:dyDescent="0.25">
      <c r="A55" s="24" t="s">
        <v>71</v>
      </c>
      <c r="B55" s="34" t="str">
        <f>[1]Лист1!C54</f>
        <v>ООО Феникс</v>
      </c>
      <c r="C55" s="35">
        <f>[1]Лист1!V54</f>
        <v>10.413000106811523</v>
      </c>
      <c r="D55" s="24">
        <v>41</v>
      </c>
      <c r="E55" s="7">
        <v>54</v>
      </c>
      <c r="F55" s="2">
        <f t="shared" si="0"/>
        <v>5.1858253573508204</v>
      </c>
      <c r="G55" s="25">
        <v>3</v>
      </c>
      <c r="H55" s="26">
        <f t="shared" si="1"/>
        <v>7.3170731707317067</v>
      </c>
      <c r="I55" s="23"/>
      <c r="J55" s="23">
        <v>2</v>
      </c>
      <c r="K55" s="23">
        <v>1</v>
      </c>
      <c r="L55" s="22">
        <f t="shared" si="2"/>
        <v>3</v>
      </c>
      <c r="M55" s="23"/>
      <c r="N55" s="23">
        <v>2</v>
      </c>
      <c r="O55" s="23">
        <v>1</v>
      </c>
      <c r="P55" s="25">
        <f t="shared" si="3"/>
        <v>100</v>
      </c>
      <c r="Q55" s="25">
        <f t="shared" si="4"/>
        <v>6.48</v>
      </c>
      <c r="R55" s="22">
        <f t="shared" si="5"/>
        <v>12</v>
      </c>
      <c r="S55" s="23">
        <v>6</v>
      </c>
      <c r="T55" s="23">
        <f t="shared" si="6"/>
        <v>11.111111111111111</v>
      </c>
      <c r="U55" s="23"/>
      <c r="V55" s="23">
        <v>4</v>
      </c>
      <c r="W55" s="23">
        <v>2</v>
      </c>
      <c r="X55" s="17">
        <f t="shared" si="7"/>
        <v>12</v>
      </c>
    </row>
    <row r="56" spans="1:24" ht="15" x14ac:dyDescent="0.25">
      <c r="A56" s="24" t="s">
        <v>71</v>
      </c>
      <c r="B56" s="34" t="str">
        <f>[1]Лист1!C55</f>
        <v>УООООиР Павловского района</v>
      </c>
      <c r="C56" s="35">
        <f>[1]Лист1!V55</f>
        <v>59.560001373291016</v>
      </c>
      <c r="D56" s="24">
        <v>268</v>
      </c>
      <c r="E56" s="7">
        <v>267</v>
      </c>
      <c r="F56" s="2">
        <f t="shared" si="0"/>
        <v>4.4828743089944423</v>
      </c>
      <c r="G56" s="25">
        <v>21</v>
      </c>
      <c r="H56" s="26">
        <f t="shared" si="1"/>
        <v>7.8358208955223887</v>
      </c>
      <c r="I56" s="23">
        <v>2</v>
      </c>
      <c r="J56" s="23">
        <v>12</v>
      </c>
      <c r="K56" s="23">
        <v>7</v>
      </c>
      <c r="L56" s="22">
        <f t="shared" si="2"/>
        <v>21</v>
      </c>
      <c r="M56" s="23">
        <v>2</v>
      </c>
      <c r="N56" s="23">
        <v>12</v>
      </c>
      <c r="O56" s="23">
        <v>7</v>
      </c>
      <c r="P56" s="25">
        <f t="shared" si="3"/>
        <v>100</v>
      </c>
      <c r="Q56" s="25">
        <f t="shared" si="4"/>
        <v>32.04</v>
      </c>
      <c r="R56" s="22">
        <f t="shared" si="5"/>
        <v>12</v>
      </c>
      <c r="S56" s="23">
        <v>30</v>
      </c>
      <c r="T56" s="23">
        <f t="shared" si="6"/>
        <v>11.235955056179776</v>
      </c>
      <c r="U56" s="23">
        <v>2</v>
      </c>
      <c r="V56" s="23">
        <v>19</v>
      </c>
      <c r="W56" s="23">
        <v>9</v>
      </c>
      <c r="X56" s="17">
        <f t="shared" si="7"/>
        <v>12</v>
      </c>
    </row>
    <row r="57" spans="1:24" ht="15" x14ac:dyDescent="0.25">
      <c r="A57" s="24" t="str">
        <f>[1]Лист1!B56</f>
        <v>13</v>
      </c>
      <c r="B57" s="31" t="str">
        <f>[1]Лист1!C56</f>
        <v>Радищевский</v>
      </c>
      <c r="C57" s="35" t="s">
        <v>71</v>
      </c>
      <c r="D57" s="24"/>
      <c r="E57" s="7" t="s">
        <v>71</v>
      </c>
      <c r="F57" s="2"/>
      <c r="G57" s="25"/>
      <c r="H57" s="26"/>
      <c r="I57" s="23"/>
      <c r="J57" s="23"/>
      <c r="K57" s="23"/>
      <c r="L57" s="22"/>
      <c r="M57" s="23"/>
      <c r="N57" s="23"/>
      <c r="O57" s="23"/>
      <c r="P57" s="25"/>
      <c r="Q57" s="25"/>
      <c r="R57" s="22"/>
      <c r="S57" s="23"/>
      <c r="T57" s="23"/>
      <c r="U57" s="23"/>
      <c r="V57" s="23"/>
      <c r="W57" s="23"/>
      <c r="X57" s="17">
        <f t="shared" si="7"/>
        <v>5</v>
      </c>
    </row>
    <row r="58" spans="1:24" ht="15" x14ac:dyDescent="0.25">
      <c r="A58" s="24" t="s">
        <v>71</v>
      </c>
      <c r="B58" s="34" t="str">
        <f>[1]Лист1!C57</f>
        <v>АНО СОК Вепрь</v>
      </c>
      <c r="C58" s="35">
        <f>[1]Лист1!V57</f>
        <v>9.0150003433227539</v>
      </c>
      <c r="D58" s="24">
        <v>32</v>
      </c>
      <c r="E58" s="7">
        <v>97</v>
      </c>
      <c r="F58" s="2">
        <f t="shared" si="0"/>
        <v>10.759844293499793</v>
      </c>
      <c r="G58" s="25">
        <f t="shared" si="8"/>
        <v>0</v>
      </c>
      <c r="H58" s="26">
        <f t="shared" si="1"/>
        <v>0</v>
      </c>
      <c r="I58" s="23"/>
      <c r="J58" s="23"/>
      <c r="K58" s="23"/>
      <c r="L58" s="22">
        <f t="shared" si="2"/>
        <v>0</v>
      </c>
      <c r="M58" s="23"/>
      <c r="N58" s="23"/>
      <c r="O58" s="23"/>
      <c r="P58" s="25">
        <f t="shared" si="3"/>
        <v>0</v>
      </c>
      <c r="Q58" s="25">
        <f t="shared" si="4"/>
        <v>17.46</v>
      </c>
      <c r="R58" s="22">
        <f t="shared" si="5"/>
        <v>18</v>
      </c>
      <c r="S58" s="23">
        <v>10</v>
      </c>
      <c r="T58" s="23">
        <f t="shared" si="6"/>
        <v>10.309278350515463</v>
      </c>
      <c r="U58" s="23">
        <v>1</v>
      </c>
      <c r="V58" s="23">
        <v>6</v>
      </c>
      <c r="W58" s="23">
        <v>3</v>
      </c>
      <c r="X58" s="17">
        <f t="shared" si="7"/>
        <v>18</v>
      </c>
    </row>
    <row r="59" spans="1:24" ht="15" x14ac:dyDescent="0.25">
      <c r="A59" s="24" t="s">
        <v>71</v>
      </c>
      <c r="B59" s="34" t="str">
        <f>[1]Лист1!C58</f>
        <v>ООО Ивушка</v>
      </c>
      <c r="C59" s="35">
        <f>[1]Лист1!V58</f>
        <v>16.802999496459961</v>
      </c>
      <c r="D59" s="24">
        <v>206</v>
      </c>
      <c r="E59" s="7">
        <v>74</v>
      </c>
      <c r="F59" s="2">
        <f t="shared" si="0"/>
        <v>4.4039756125440723</v>
      </c>
      <c r="G59" s="25">
        <v>15</v>
      </c>
      <c r="H59" s="26">
        <f t="shared" si="1"/>
        <v>7.2815533980582527</v>
      </c>
      <c r="I59" s="23">
        <v>2</v>
      </c>
      <c r="J59" s="23">
        <v>8</v>
      </c>
      <c r="K59" s="23">
        <v>5</v>
      </c>
      <c r="L59" s="22">
        <f t="shared" si="2"/>
        <v>0</v>
      </c>
      <c r="M59" s="23"/>
      <c r="N59" s="23"/>
      <c r="O59" s="23"/>
      <c r="P59" s="25">
        <f t="shared" si="3"/>
        <v>0</v>
      </c>
      <c r="Q59" s="25">
        <f t="shared" si="4"/>
        <v>8.8800000000000008</v>
      </c>
      <c r="R59" s="22">
        <f t="shared" si="5"/>
        <v>12</v>
      </c>
      <c r="S59" s="23">
        <v>8</v>
      </c>
      <c r="T59" s="23">
        <f t="shared" si="6"/>
        <v>10.810810810810811</v>
      </c>
      <c r="U59" s="23">
        <v>1</v>
      </c>
      <c r="V59" s="23">
        <v>4</v>
      </c>
      <c r="W59" s="23">
        <v>3</v>
      </c>
      <c r="X59" s="17">
        <f t="shared" si="7"/>
        <v>12</v>
      </c>
    </row>
    <row r="60" spans="1:24" ht="15" x14ac:dyDescent="0.25">
      <c r="A60" s="24" t="s">
        <v>71</v>
      </c>
      <c r="B60" s="34" t="str">
        <f>[1]Лист1!C59</f>
        <v>ООУ Радищевского района</v>
      </c>
      <c r="C60" s="35">
        <f>[1]Лист1!V59</f>
        <v>68.099998474121094</v>
      </c>
      <c r="D60" s="24">
        <v>193</v>
      </c>
      <c r="E60" s="7">
        <v>194</v>
      </c>
      <c r="F60" s="2">
        <f t="shared" si="0"/>
        <v>2.8487518993663792</v>
      </c>
      <c r="G60" s="25">
        <v>13</v>
      </c>
      <c r="H60" s="26">
        <f t="shared" si="1"/>
        <v>6.7357512953367866</v>
      </c>
      <c r="I60" s="23"/>
      <c r="J60" s="23">
        <v>9</v>
      </c>
      <c r="K60" s="23">
        <v>4</v>
      </c>
      <c r="L60" s="22">
        <f t="shared" si="2"/>
        <v>3</v>
      </c>
      <c r="M60" s="23"/>
      <c r="N60" s="23">
        <v>3</v>
      </c>
      <c r="O60" s="23"/>
      <c r="P60" s="25">
        <f t="shared" si="3"/>
        <v>23.076923076923077</v>
      </c>
      <c r="Q60" s="25">
        <f t="shared" si="4"/>
        <v>15.52</v>
      </c>
      <c r="R60" s="22">
        <f t="shared" si="5"/>
        <v>7.9999999999999991</v>
      </c>
      <c r="S60" s="23">
        <v>15</v>
      </c>
      <c r="T60" s="23">
        <f t="shared" si="6"/>
        <v>7.7319587628865971</v>
      </c>
      <c r="U60" s="23"/>
      <c r="V60" s="23">
        <v>10</v>
      </c>
      <c r="W60" s="23">
        <v>5</v>
      </c>
      <c r="X60" s="17">
        <f t="shared" si="7"/>
        <v>8</v>
      </c>
    </row>
    <row r="61" spans="1:24" ht="15" x14ac:dyDescent="0.25">
      <c r="A61" s="24" t="s">
        <v>71</v>
      </c>
      <c r="B61" s="34" t="str">
        <f>[1]Лист1!C60</f>
        <v>УООООиР Радищевского района</v>
      </c>
      <c r="C61" s="35">
        <f>[1]Лист1!V60</f>
        <v>46.175003051757813</v>
      </c>
      <c r="D61" s="24">
        <v>190</v>
      </c>
      <c r="E61" s="7">
        <v>203</v>
      </c>
      <c r="F61" s="2">
        <f t="shared" si="0"/>
        <v>4.3963180635300922</v>
      </c>
      <c r="G61" s="25">
        <v>15</v>
      </c>
      <c r="H61" s="26">
        <f t="shared" si="1"/>
        <v>7.8947368421052628</v>
      </c>
      <c r="I61" s="23">
        <v>2</v>
      </c>
      <c r="J61" s="23">
        <v>8</v>
      </c>
      <c r="K61" s="23">
        <v>5</v>
      </c>
      <c r="L61" s="22">
        <f t="shared" si="2"/>
        <v>12</v>
      </c>
      <c r="M61" s="23">
        <v>2</v>
      </c>
      <c r="N61" s="23">
        <v>7</v>
      </c>
      <c r="O61" s="23">
        <v>3</v>
      </c>
      <c r="P61" s="25">
        <f t="shared" si="3"/>
        <v>80</v>
      </c>
      <c r="Q61" s="25">
        <f t="shared" si="4"/>
        <v>24.36</v>
      </c>
      <c r="R61" s="22">
        <f t="shared" si="5"/>
        <v>12</v>
      </c>
      <c r="S61" s="23">
        <v>24</v>
      </c>
      <c r="T61" s="23">
        <f t="shared" si="6"/>
        <v>11.822660098522167</v>
      </c>
      <c r="U61" s="23">
        <v>2</v>
      </c>
      <c r="V61" s="23">
        <v>14</v>
      </c>
      <c r="W61" s="23">
        <v>8</v>
      </c>
      <c r="X61" s="17">
        <f t="shared" si="7"/>
        <v>12</v>
      </c>
    </row>
    <row r="62" spans="1:24" ht="15" x14ac:dyDescent="0.25">
      <c r="A62" s="24" t="str">
        <f>[1]Лист1!B61</f>
        <v>14</v>
      </c>
      <c r="B62" s="31" t="str">
        <f>[1]Лист1!C61</f>
        <v>Сенгилеевский</v>
      </c>
      <c r="C62" s="35" t="s">
        <v>71</v>
      </c>
      <c r="D62" s="24"/>
      <c r="E62" s="7" t="s">
        <v>71</v>
      </c>
      <c r="F62" s="2"/>
      <c r="G62" s="25"/>
      <c r="H62" s="26"/>
      <c r="I62" s="23"/>
      <c r="J62" s="23"/>
      <c r="K62" s="23"/>
      <c r="L62" s="22"/>
      <c r="M62" s="23"/>
      <c r="N62" s="23"/>
      <c r="O62" s="23"/>
      <c r="P62" s="25"/>
      <c r="Q62" s="25"/>
      <c r="R62" s="22"/>
      <c r="S62" s="23"/>
      <c r="T62" s="23"/>
      <c r="U62" s="23"/>
      <c r="V62" s="23"/>
      <c r="W62" s="23"/>
      <c r="X62" s="17">
        <f t="shared" si="7"/>
        <v>5</v>
      </c>
    </row>
    <row r="63" spans="1:24" ht="15" x14ac:dyDescent="0.25">
      <c r="A63" s="24" t="s">
        <v>71</v>
      </c>
      <c r="B63" s="34" t="str">
        <f>[1]Лист1!C62</f>
        <v>УООООиР Сенгилеевского района</v>
      </c>
      <c r="C63" s="35">
        <f>[1]Лист1!V62</f>
        <v>23.899999618530273</v>
      </c>
      <c r="D63" s="24">
        <v>269</v>
      </c>
      <c r="E63" s="7">
        <v>283</v>
      </c>
      <c r="F63" s="2">
        <f t="shared" si="0"/>
        <v>11.841004373095593</v>
      </c>
      <c r="G63" s="25">
        <v>40</v>
      </c>
      <c r="H63" s="26">
        <f t="shared" si="1"/>
        <v>14.869888475836429</v>
      </c>
      <c r="I63" s="23">
        <v>4</v>
      </c>
      <c r="J63" s="23">
        <v>24</v>
      </c>
      <c r="K63" s="23">
        <v>12</v>
      </c>
      <c r="L63" s="22">
        <f t="shared" si="2"/>
        <v>40</v>
      </c>
      <c r="M63" s="23">
        <v>4</v>
      </c>
      <c r="N63" s="23">
        <v>24</v>
      </c>
      <c r="O63" s="23">
        <v>12</v>
      </c>
      <c r="P63" s="25">
        <f t="shared" si="3"/>
        <v>100</v>
      </c>
      <c r="Q63" s="25">
        <f t="shared" si="4"/>
        <v>50.94</v>
      </c>
      <c r="R63" s="22">
        <f t="shared" si="5"/>
        <v>18</v>
      </c>
      <c r="S63" s="23">
        <v>50</v>
      </c>
      <c r="T63" s="23">
        <f t="shared" si="6"/>
        <v>17.667844522968199</v>
      </c>
      <c r="U63" s="23">
        <v>5</v>
      </c>
      <c r="V63" s="23">
        <v>30</v>
      </c>
      <c r="W63" s="23">
        <v>15</v>
      </c>
      <c r="X63" s="17">
        <f t="shared" si="7"/>
        <v>18</v>
      </c>
    </row>
    <row r="64" spans="1:24" ht="15" x14ac:dyDescent="0.25">
      <c r="A64" s="24"/>
      <c r="B64" s="34" t="s">
        <v>70</v>
      </c>
      <c r="C64" s="35">
        <v>4</v>
      </c>
      <c r="D64" s="24">
        <v>0</v>
      </c>
      <c r="E64" s="7">
        <v>135</v>
      </c>
      <c r="F64" s="2">
        <v>33.75</v>
      </c>
      <c r="G64" s="32">
        <v>0</v>
      </c>
      <c r="H64" s="26">
        <v>0</v>
      </c>
      <c r="I64" s="23"/>
      <c r="J64" s="23"/>
      <c r="K64" s="23"/>
      <c r="L64" s="33">
        <v>0</v>
      </c>
      <c r="M64" s="23"/>
      <c r="N64" s="23"/>
      <c r="O64" s="23"/>
      <c r="P64" s="32">
        <v>0</v>
      </c>
      <c r="Q64" s="32">
        <v>40.5</v>
      </c>
      <c r="R64" s="33">
        <v>30</v>
      </c>
      <c r="S64" s="23">
        <v>16</v>
      </c>
      <c r="T64" s="23">
        <v>11.851851851851851</v>
      </c>
      <c r="U64" s="23">
        <v>2</v>
      </c>
      <c r="V64" s="23">
        <v>8</v>
      </c>
      <c r="W64" s="23">
        <v>6</v>
      </c>
      <c r="X64" s="17">
        <v>30</v>
      </c>
    </row>
    <row r="65" spans="1:24" ht="15" x14ac:dyDescent="0.25">
      <c r="A65" s="24" t="str">
        <f>[1]Лист1!B63</f>
        <v>15</v>
      </c>
      <c r="B65" s="31" t="str">
        <f>[1]Лист1!C63</f>
        <v>Старокулаткинский</v>
      </c>
      <c r="C65" s="35" t="s">
        <v>71</v>
      </c>
      <c r="D65" s="24"/>
      <c r="E65" s="7" t="s">
        <v>71</v>
      </c>
      <c r="F65" s="2"/>
      <c r="G65" s="25"/>
      <c r="H65" s="26"/>
      <c r="I65" s="23"/>
      <c r="J65" s="23"/>
      <c r="K65" s="23"/>
      <c r="L65" s="22"/>
      <c r="M65" s="23"/>
      <c r="N65" s="23"/>
      <c r="O65" s="23"/>
      <c r="P65" s="25"/>
      <c r="Q65" s="25"/>
      <c r="R65" s="22"/>
      <c r="S65" s="23"/>
      <c r="T65" s="23"/>
      <c r="U65" s="23"/>
      <c r="V65" s="23"/>
      <c r="W65" s="23"/>
      <c r="X65" s="17">
        <f t="shared" si="7"/>
        <v>5</v>
      </c>
    </row>
    <row r="66" spans="1:24" ht="15" x14ac:dyDescent="0.25">
      <c r="A66" s="24" t="s">
        <v>71</v>
      </c>
      <c r="B66" s="34" t="str">
        <f>[1]Лист1!C64</f>
        <v>ООУ Старокулаткинского района</v>
      </c>
      <c r="C66" s="35">
        <f>[1]Лист1!V64</f>
        <v>97.800003051757813</v>
      </c>
      <c r="D66" s="24">
        <v>400</v>
      </c>
      <c r="E66" s="7">
        <v>402</v>
      </c>
      <c r="F66" s="2">
        <f t="shared" si="0"/>
        <v>4.1104293195906463</v>
      </c>
      <c r="G66" s="25">
        <v>32</v>
      </c>
      <c r="H66" s="26">
        <f t="shared" si="1"/>
        <v>8</v>
      </c>
      <c r="I66" s="23"/>
      <c r="J66" s="23">
        <v>22</v>
      </c>
      <c r="K66" s="23">
        <v>10</v>
      </c>
      <c r="L66" s="22">
        <f t="shared" si="2"/>
        <v>12</v>
      </c>
      <c r="M66" s="23"/>
      <c r="N66" s="23">
        <v>8</v>
      </c>
      <c r="O66" s="23">
        <v>4</v>
      </c>
      <c r="P66" s="25">
        <f t="shared" si="3"/>
        <v>37.5</v>
      </c>
      <c r="Q66" s="25">
        <f t="shared" si="4"/>
        <v>48.24</v>
      </c>
      <c r="R66" s="22">
        <f t="shared" si="5"/>
        <v>12</v>
      </c>
      <c r="S66" s="23">
        <v>48</v>
      </c>
      <c r="T66" s="23">
        <f t="shared" si="6"/>
        <v>11.940298507462687</v>
      </c>
      <c r="U66" s="23"/>
      <c r="V66" s="23">
        <v>33</v>
      </c>
      <c r="W66" s="23">
        <v>15</v>
      </c>
      <c r="X66" s="17">
        <f t="shared" si="7"/>
        <v>12</v>
      </c>
    </row>
    <row r="67" spans="1:24" ht="15" x14ac:dyDescent="0.25">
      <c r="A67" s="24" t="str">
        <f>[1]Лист1!B65</f>
        <v>16</v>
      </c>
      <c r="B67" s="31" t="str">
        <f>[1]Лист1!C65</f>
        <v>Старомайнский</v>
      </c>
      <c r="C67" s="35" t="s">
        <v>71</v>
      </c>
      <c r="D67" s="24"/>
      <c r="E67" s="7" t="s">
        <v>71</v>
      </c>
      <c r="F67" s="2"/>
      <c r="G67" s="25"/>
      <c r="H67" s="26"/>
      <c r="I67" s="23"/>
      <c r="J67" s="23"/>
      <c r="K67" s="23"/>
      <c r="L67" s="22"/>
      <c r="M67" s="23"/>
      <c r="N67" s="23"/>
      <c r="O67" s="23"/>
      <c r="P67" s="25"/>
      <c r="Q67" s="25"/>
      <c r="R67" s="22"/>
      <c r="S67" s="23"/>
      <c r="T67" s="23"/>
      <c r="U67" s="23"/>
      <c r="V67" s="23"/>
      <c r="W67" s="23"/>
      <c r="X67" s="17">
        <f t="shared" si="7"/>
        <v>5</v>
      </c>
    </row>
    <row r="68" spans="1:24" ht="15" x14ac:dyDescent="0.25">
      <c r="A68" s="24" t="s">
        <v>71</v>
      </c>
      <c r="B68" s="34" t="str">
        <f>[1]Лист1!C66</f>
        <v>ВОО УГ Старомайнского района</v>
      </c>
      <c r="C68" s="35">
        <f>[1]Лист1!V66</f>
        <v>44.311000823974609</v>
      </c>
      <c r="D68" s="24">
        <v>85</v>
      </c>
      <c r="E68" s="7">
        <v>299</v>
      </c>
      <c r="F68" s="2">
        <f t="shared" si="0"/>
        <v>6.7477600243735658</v>
      </c>
      <c r="G68" s="25">
        <v>4</v>
      </c>
      <c r="H68" s="26">
        <f t="shared" si="1"/>
        <v>4.7058823529411766</v>
      </c>
      <c r="I68" s="23"/>
      <c r="J68" s="23">
        <v>2</v>
      </c>
      <c r="K68" s="23">
        <v>2</v>
      </c>
      <c r="L68" s="22">
        <f t="shared" si="2"/>
        <v>4</v>
      </c>
      <c r="M68" s="23"/>
      <c r="N68" s="23">
        <v>2</v>
      </c>
      <c r="O68" s="23">
        <v>2</v>
      </c>
      <c r="P68" s="25">
        <f t="shared" si="3"/>
        <v>100</v>
      </c>
      <c r="Q68" s="25">
        <f t="shared" si="4"/>
        <v>44.85</v>
      </c>
      <c r="R68" s="22">
        <f t="shared" si="5"/>
        <v>15</v>
      </c>
      <c r="S68" s="23">
        <v>30</v>
      </c>
      <c r="T68" s="23">
        <f t="shared" si="6"/>
        <v>10.033444816053512</v>
      </c>
      <c r="U68" s="23">
        <v>4</v>
      </c>
      <c r="V68" s="23">
        <v>17</v>
      </c>
      <c r="W68" s="23">
        <v>9</v>
      </c>
      <c r="X68" s="17">
        <f t="shared" si="7"/>
        <v>15</v>
      </c>
    </row>
    <row r="69" spans="1:24" ht="15" x14ac:dyDescent="0.25">
      <c r="A69" s="24" t="s">
        <v>71</v>
      </c>
      <c r="B69" s="34" t="str">
        <f>[1]Лист1!C67</f>
        <v>ООО Междуречье</v>
      </c>
      <c r="C69" s="35">
        <f>[1]Лист1!V67</f>
        <v>13.621999740600586</v>
      </c>
      <c r="D69" s="24">
        <v>28</v>
      </c>
      <c r="E69" s="7">
        <v>88</v>
      </c>
      <c r="F69" s="2">
        <f t="shared" si="0"/>
        <v>6.4601381350577043</v>
      </c>
      <c r="G69" s="25">
        <f t="shared" si="8"/>
        <v>0</v>
      </c>
      <c r="H69" s="26">
        <f t="shared" si="1"/>
        <v>0</v>
      </c>
      <c r="I69" s="23"/>
      <c r="J69" s="23"/>
      <c r="K69" s="23"/>
      <c r="L69" s="22">
        <f t="shared" si="2"/>
        <v>0</v>
      </c>
      <c r="M69" s="23"/>
      <c r="N69" s="23"/>
      <c r="O69" s="23"/>
      <c r="P69" s="25">
        <f t="shared" si="3"/>
        <v>0</v>
      </c>
      <c r="Q69" s="25">
        <f t="shared" si="4"/>
        <v>13.2</v>
      </c>
      <c r="R69" s="22">
        <f t="shared" si="5"/>
        <v>15</v>
      </c>
      <c r="S69" s="23">
        <v>8</v>
      </c>
      <c r="T69" s="23">
        <f t="shared" si="6"/>
        <v>9.0909090909090917</v>
      </c>
      <c r="U69" s="23">
        <v>1</v>
      </c>
      <c r="V69" s="23">
        <v>4</v>
      </c>
      <c r="W69" s="23">
        <v>3</v>
      </c>
      <c r="X69" s="17">
        <f t="shared" si="7"/>
        <v>15</v>
      </c>
    </row>
    <row r="70" spans="1:24" ht="15" x14ac:dyDescent="0.25">
      <c r="A70" s="24" t="s">
        <v>71</v>
      </c>
      <c r="B70" s="34" t="str">
        <f>[1]Лист1!C68</f>
        <v>УООООиР Старомайнского района</v>
      </c>
      <c r="C70" s="35">
        <f>[1]Лист1!V68</f>
        <v>115.03400421142578</v>
      </c>
      <c r="D70" s="24">
        <v>287</v>
      </c>
      <c r="E70" s="7">
        <v>333</v>
      </c>
      <c r="F70" s="2">
        <f t="shared" si="0"/>
        <v>2.8947962151084079</v>
      </c>
      <c r="G70" s="25">
        <v>20</v>
      </c>
      <c r="H70" s="26">
        <f t="shared" si="1"/>
        <v>6.9686411149825789</v>
      </c>
      <c r="I70" s="23">
        <v>3</v>
      </c>
      <c r="J70" s="23">
        <v>11</v>
      </c>
      <c r="K70" s="23">
        <v>6</v>
      </c>
      <c r="L70" s="22">
        <f t="shared" si="2"/>
        <v>12</v>
      </c>
      <c r="M70" s="23"/>
      <c r="N70" s="23">
        <v>9</v>
      </c>
      <c r="O70" s="23">
        <v>3</v>
      </c>
      <c r="P70" s="25">
        <f t="shared" si="3"/>
        <v>60</v>
      </c>
      <c r="Q70" s="25">
        <f t="shared" si="4"/>
        <v>26.64</v>
      </c>
      <c r="R70" s="22">
        <f t="shared" si="5"/>
        <v>8</v>
      </c>
      <c r="S70" s="23">
        <v>26</v>
      </c>
      <c r="T70" s="23">
        <f t="shared" si="6"/>
        <v>7.8078078078078077</v>
      </c>
      <c r="U70" s="23">
        <v>3</v>
      </c>
      <c r="V70" s="23">
        <v>15</v>
      </c>
      <c r="W70" s="23">
        <v>8</v>
      </c>
      <c r="X70" s="17">
        <f t="shared" si="7"/>
        <v>8</v>
      </c>
    </row>
    <row r="71" spans="1:24" ht="15" x14ac:dyDescent="0.25">
      <c r="A71" s="24" t="str">
        <f>[1]Лист1!B69</f>
        <v>17</v>
      </c>
      <c r="B71" s="31" t="str">
        <f>[1]Лист1!C69</f>
        <v>Сурский</v>
      </c>
      <c r="C71" s="35" t="s">
        <v>71</v>
      </c>
      <c r="D71" s="24"/>
      <c r="E71" s="7" t="s">
        <v>71</v>
      </c>
      <c r="F71" s="2"/>
      <c r="G71" s="25"/>
      <c r="H71" s="26"/>
      <c r="I71" s="23"/>
      <c r="J71" s="23"/>
      <c r="K71" s="23"/>
      <c r="L71" s="22"/>
      <c r="M71" s="23"/>
      <c r="N71" s="23"/>
      <c r="O71" s="23"/>
      <c r="P71" s="25"/>
      <c r="Q71" s="25"/>
      <c r="R71" s="22"/>
      <c r="S71" s="23"/>
      <c r="T71" s="23"/>
      <c r="U71" s="23"/>
      <c r="V71" s="23"/>
      <c r="W71" s="23"/>
      <c r="X71" s="17">
        <f t="shared" si="7"/>
        <v>5</v>
      </c>
    </row>
    <row r="72" spans="1:24" ht="15" x14ac:dyDescent="0.25">
      <c r="A72" s="24" t="s">
        <v>71</v>
      </c>
      <c r="B72" s="34" t="str">
        <f>[1]Лист1!C70</f>
        <v>УООООиР Сурский район</v>
      </c>
      <c r="C72" s="35">
        <f>[1]Лист1!V70</f>
        <v>137.99099731445312</v>
      </c>
      <c r="D72" s="24">
        <v>213</v>
      </c>
      <c r="E72" s="7">
        <v>222</v>
      </c>
      <c r="F72" s="2">
        <f t="shared" si="0"/>
        <v>1.6088006052605563</v>
      </c>
      <c r="G72" s="25">
        <v>10</v>
      </c>
      <c r="H72" s="26">
        <f t="shared" si="1"/>
        <v>4.694835680751174</v>
      </c>
      <c r="I72" s="23"/>
      <c r="J72" s="23">
        <v>7</v>
      </c>
      <c r="K72" s="23">
        <v>3</v>
      </c>
      <c r="L72" s="22">
        <f t="shared" si="2"/>
        <v>4</v>
      </c>
      <c r="M72" s="23"/>
      <c r="N72" s="23">
        <v>3</v>
      </c>
      <c r="O72" s="23">
        <v>1</v>
      </c>
      <c r="P72" s="25">
        <f t="shared" si="3"/>
        <v>40</v>
      </c>
      <c r="Q72" s="25">
        <f t="shared" si="4"/>
        <v>17.760000000000002</v>
      </c>
      <c r="R72" s="22">
        <f t="shared" si="5"/>
        <v>8</v>
      </c>
      <c r="S72" s="23">
        <v>17</v>
      </c>
      <c r="T72" s="23">
        <f t="shared" si="6"/>
        <v>7.6576576576576576</v>
      </c>
      <c r="U72" s="23">
        <v>2</v>
      </c>
      <c r="V72" s="23">
        <v>9</v>
      </c>
      <c r="W72" s="23">
        <v>6</v>
      </c>
      <c r="X72" s="17">
        <f t="shared" si="7"/>
        <v>8</v>
      </c>
    </row>
    <row r="73" spans="1:24" ht="15" x14ac:dyDescent="0.25">
      <c r="A73" s="24" t="str">
        <f>[1]Лист1!B71</f>
        <v>18</v>
      </c>
      <c r="B73" s="31" t="str">
        <f>[1]Лист1!C71</f>
        <v>Тереньгульский</v>
      </c>
      <c r="C73" s="35" t="s">
        <v>71</v>
      </c>
      <c r="D73" s="24"/>
      <c r="E73" s="7" t="s">
        <v>71</v>
      </c>
      <c r="F73" s="2"/>
      <c r="G73" s="25"/>
      <c r="H73" s="26"/>
      <c r="I73" s="23"/>
      <c r="J73" s="23"/>
      <c r="K73" s="23"/>
      <c r="L73" s="22"/>
      <c r="M73" s="23"/>
      <c r="N73" s="23"/>
      <c r="O73" s="23"/>
      <c r="P73" s="25"/>
      <c r="Q73" s="25"/>
      <c r="R73" s="22"/>
      <c r="S73" s="23"/>
      <c r="T73" s="23"/>
      <c r="U73" s="23"/>
      <c r="V73" s="23"/>
      <c r="W73" s="23"/>
      <c r="X73" s="17">
        <f t="shared" si="7"/>
        <v>5</v>
      </c>
    </row>
    <row r="74" spans="1:24" ht="15" x14ac:dyDescent="0.25">
      <c r="A74" s="24" t="s">
        <v>71</v>
      </c>
      <c r="B74" s="34" t="str">
        <f>[1]Лист1!C72</f>
        <v>ООО Октан-Ресурс</v>
      </c>
      <c r="C74" s="35">
        <f>[1]Лист1!V72</f>
        <v>41.043998718261719</v>
      </c>
      <c r="D74" s="24">
        <v>476</v>
      </c>
      <c r="E74" s="7">
        <v>511</v>
      </c>
      <c r="F74" s="2">
        <f t="shared" si="0"/>
        <v>12.450053989808762</v>
      </c>
      <c r="G74" s="25">
        <v>20</v>
      </c>
      <c r="H74" s="26">
        <f t="shared" si="1"/>
        <v>4.2016806722689077</v>
      </c>
      <c r="I74" s="23">
        <v>3</v>
      </c>
      <c r="J74" s="23">
        <v>11</v>
      </c>
      <c r="K74" s="23">
        <v>6</v>
      </c>
      <c r="L74" s="22">
        <f t="shared" si="2"/>
        <v>14</v>
      </c>
      <c r="M74" s="23">
        <v>3</v>
      </c>
      <c r="N74" s="23">
        <v>11</v>
      </c>
      <c r="O74" s="23"/>
      <c r="P74" s="25">
        <f t="shared" si="3"/>
        <v>70</v>
      </c>
      <c r="Q74" s="25">
        <f t="shared" si="4"/>
        <v>127.75</v>
      </c>
      <c r="R74" s="22">
        <f t="shared" si="5"/>
        <v>25</v>
      </c>
      <c r="S74" s="23">
        <v>25</v>
      </c>
      <c r="T74" s="23">
        <f t="shared" si="6"/>
        <v>4.8923679060665357</v>
      </c>
      <c r="U74" s="23">
        <v>3</v>
      </c>
      <c r="V74" s="23">
        <v>14</v>
      </c>
      <c r="W74" s="23">
        <v>8</v>
      </c>
      <c r="X74" s="17">
        <f t="shared" si="7"/>
        <v>25</v>
      </c>
    </row>
    <row r="75" spans="1:24" ht="15" x14ac:dyDescent="0.25">
      <c r="A75" s="24" t="s">
        <v>71</v>
      </c>
      <c r="B75" s="34" t="str">
        <f>[1]Лист1!C73</f>
        <v>УООООиР Тереньгульского района</v>
      </c>
      <c r="C75" s="35">
        <f>[1]Лист1!V73</f>
        <v>129.94100952148437</v>
      </c>
      <c r="D75" s="24">
        <v>734</v>
      </c>
      <c r="E75" s="7">
        <v>626</v>
      </c>
      <c r="F75" s="2">
        <f t="shared" si="0"/>
        <v>4.8175706984675806</v>
      </c>
      <c r="G75" s="25">
        <v>58</v>
      </c>
      <c r="H75" s="26">
        <f t="shared" si="1"/>
        <v>7.9019073569482297</v>
      </c>
      <c r="I75" s="23">
        <v>6</v>
      </c>
      <c r="J75" s="23">
        <v>34</v>
      </c>
      <c r="K75" s="23">
        <v>18</v>
      </c>
      <c r="L75" s="22">
        <f t="shared" si="2"/>
        <v>57</v>
      </c>
      <c r="M75" s="23">
        <v>5</v>
      </c>
      <c r="N75" s="23">
        <v>34</v>
      </c>
      <c r="O75" s="23">
        <v>18</v>
      </c>
      <c r="P75" s="25">
        <f t="shared" si="3"/>
        <v>98.275862068965509</v>
      </c>
      <c r="Q75" s="25">
        <f t="shared" si="4"/>
        <v>75.12</v>
      </c>
      <c r="R75" s="22">
        <f t="shared" si="5"/>
        <v>12</v>
      </c>
      <c r="S75" s="23">
        <v>60</v>
      </c>
      <c r="T75" s="23">
        <f t="shared" si="6"/>
        <v>9.5846645367412133</v>
      </c>
      <c r="U75" s="23">
        <v>7</v>
      </c>
      <c r="V75" s="23">
        <v>35</v>
      </c>
      <c r="W75" s="23">
        <v>18</v>
      </c>
      <c r="X75" s="17">
        <f t="shared" si="7"/>
        <v>12</v>
      </c>
    </row>
    <row r="76" spans="1:24" ht="15" x14ac:dyDescent="0.25">
      <c r="A76" s="24" t="str">
        <f>[1]Лист1!B74</f>
        <v>19</v>
      </c>
      <c r="B76" s="31" t="str">
        <f>[1]Лист1!C74</f>
        <v>Ульяновский</v>
      </c>
      <c r="C76" s="35" t="s">
        <v>71</v>
      </c>
      <c r="D76" s="24"/>
      <c r="E76" s="7" t="s">
        <v>71</v>
      </c>
      <c r="F76" s="2"/>
      <c r="G76" s="25"/>
      <c r="H76" s="26"/>
      <c r="I76" s="23"/>
      <c r="J76" s="23"/>
      <c r="K76" s="23"/>
      <c r="L76" s="22"/>
      <c r="M76" s="23"/>
      <c r="N76" s="23"/>
      <c r="O76" s="23"/>
      <c r="P76" s="25"/>
      <c r="Q76" s="25"/>
      <c r="R76" s="22"/>
      <c r="S76" s="23"/>
      <c r="T76" s="23"/>
      <c r="U76" s="23"/>
      <c r="V76" s="23"/>
      <c r="W76" s="23"/>
      <c r="X76" s="17">
        <f t="shared" si="7"/>
        <v>5</v>
      </c>
    </row>
    <row r="77" spans="1:24" ht="15" x14ac:dyDescent="0.25">
      <c r="A77" s="24" t="s">
        <v>71</v>
      </c>
      <c r="B77" s="34" t="str">
        <f>[1]Лист1!C75</f>
        <v>ООО "Охотник"</v>
      </c>
      <c r="C77" s="35">
        <f>[1]Лист1!V75</f>
        <v>73.871002197265625</v>
      </c>
      <c r="D77" s="24">
        <v>213</v>
      </c>
      <c r="E77" s="7">
        <v>363</v>
      </c>
      <c r="F77" s="2">
        <f t="shared" ref="F77:F83" si="9">E77/C77</f>
        <v>4.9139715071232191</v>
      </c>
      <c r="G77" s="25">
        <v>14</v>
      </c>
      <c r="H77" s="26">
        <f t="shared" ref="H77:H83" si="10">IF(D77=0, 0,100/D77*G77)</f>
        <v>6.572769953051643</v>
      </c>
      <c r="I77" s="23"/>
      <c r="J77" s="23">
        <v>9</v>
      </c>
      <c r="K77" s="23">
        <v>5</v>
      </c>
      <c r="L77" s="22">
        <f t="shared" ref="L77:L83" si="11">M77+N77+O77</f>
        <v>14</v>
      </c>
      <c r="M77" s="23"/>
      <c r="N77" s="23">
        <v>9</v>
      </c>
      <c r="O77" s="23">
        <v>5</v>
      </c>
      <c r="P77" s="25">
        <f t="shared" ref="P77:P84" si="12">IF(G77=0, 0,L77/G77*100)</f>
        <v>100</v>
      </c>
      <c r="Q77" s="25">
        <f t="shared" ref="Q77:Q83" si="13">E77*X77/100</f>
        <v>43.56</v>
      </c>
      <c r="R77" s="22">
        <f t="shared" ref="R77:R84" si="14">IF(E77=0, 0,100/E77*Q77)</f>
        <v>12.000000000000002</v>
      </c>
      <c r="S77" s="23">
        <v>31</v>
      </c>
      <c r="T77" s="23">
        <f t="shared" ref="T77:T84" si="15">IF(E77=0, 0,100/E77*S77)</f>
        <v>8.5399449035812669</v>
      </c>
      <c r="U77" s="23">
        <v>2</v>
      </c>
      <c r="V77" s="23">
        <v>19</v>
      </c>
      <c r="W77" s="23">
        <v>10</v>
      </c>
      <c r="X77" s="17">
        <f t="shared" ref="X77:X83" si="16">IF(AND(F77&lt;=1),5,IF(AND(F77&gt;1,F77&lt;=3),8,IF(AND(F77&gt;3,F77&lt;=6),12,IF(AND(F77&gt;6,F77&lt;=9),15,IF(AND(F77&gt;9,F77&lt;=12),18,IF(AND(F77&gt;12,F77&lt;=20),25,IF(AND(F77&gt;20),30,)))))))</f>
        <v>12</v>
      </c>
    </row>
    <row r="78" spans="1:24" ht="15" x14ac:dyDescent="0.25">
      <c r="A78" s="24" t="s">
        <v>71</v>
      </c>
      <c r="B78" s="34" t="str">
        <f>[1]Лист1!C76</f>
        <v>ООУ Ульяновского района</v>
      </c>
      <c r="C78" s="35">
        <f>[1]Лист1!V76</f>
        <v>14.600000381469727</v>
      </c>
      <c r="D78" s="24">
        <v>4</v>
      </c>
      <c r="E78" s="7">
        <v>39</v>
      </c>
      <c r="F78" s="2">
        <f t="shared" si="9"/>
        <v>2.6712328069181885</v>
      </c>
      <c r="G78" s="25">
        <f t="shared" ref="G78" si="17">I78+J78+K78</f>
        <v>0</v>
      </c>
      <c r="H78" s="26">
        <f t="shared" si="10"/>
        <v>0</v>
      </c>
      <c r="I78" s="23"/>
      <c r="J78" s="23"/>
      <c r="K78" s="23"/>
      <c r="L78" s="22">
        <f t="shared" si="11"/>
        <v>0</v>
      </c>
      <c r="M78" s="23"/>
      <c r="N78" s="23"/>
      <c r="O78" s="23"/>
      <c r="P78" s="25">
        <f t="shared" si="12"/>
        <v>0</v>
      </c>
      <c r="Q78" s="25">
        <f t="shared" si="13"/>
        <v>3.12</v>
      </c>
      <c r="R78" s="22">
        <f t="shared" si="14"/>
        <v>8.0000000000000018</v>
      </c>
      <c r="S78" s="23">
        <v>3</v>
      </c>
      <c r="T78" s="23">
        <f t="shared" si="15"/>
        <v>7.6923076923076934</v>
      </c>
      <c r="U78" s="23"/>
      <c r="V78" s="23">
        <v>2</v>
      </c>
      <c r="W78" s="23">
        <v>1</v>
      </c>
      <c r="X78" s="17">
        <f t="shared" si="16"/>
        <v>8</v>
      </c>
    </row>
    <row r="79" spans="1:24" ht="15" x14ac:dyDescent="0.25">
      <c r="A79" s="24" t="s">
        <v>71</v>
      </c>
      <c r="B79" s="34" t="str">
        <f>[1]Лист1!C77</f>
        <v>ПО УЗМВ "Волжанка"</v>
      </c>
      <c r="C79" s="35">
        <f>[1]Лист1!V77</f>
        <v>13.258999824523926</v>
      </c>
      <c r="D79" s="24">
        <v>99</v>
      </c>
      <c r="E79" s="7">
        <v>184</v>
      </c>
      <c r="F79" s="2">
        <f t="shared" si="9"/>
        <v>13.877366500878331</v>
      </c>
      <c r="G79" s="25">
        <v>9</v>
      </c>
      <c r="H79" s="26">
        <f t="shared" si="10"/>
        <v>9.0909090909090917</v>
      </c>
      <c r="I79" s="23"/>
      <c r="J79" s="23">
        <v>6</v>
      </c>
      <c r="K79" s="23">
        <v>3</v>
      </c>
      <c r="L79" s="22">
        <f t="shared" si="11"/>
        <v>9</v>
      </c>
      <c r="M79" s="23"/>
      <c r="N79" s="23">
        <v>6</v>
      </c>
      <c r="O79" s="23">
        <v>3</v>
      </c>
      <c r="P79" s="25">
        <f t="shared" si="12"/>
        <v>100</v>
      </c>
      <c r="Q79" s="25">
        <f t="shared" si="13"/>
        <v>46</v>
      </c>
      <c r="R79" s="22">
        <f t="shared" si="14"/>
        <v>25</v>
      </c>
      <c r="S79" s="23">
        <v>30</v>
      </c>
      <c r="T79" s="23">
        <f t="shared" si="15"/>
        <v>16.304347826086957</v>
      </c>
      <c r="U79" s="23">
        <v>2</v>
      </c>
      <c r="V79" s="23">
        <v>19</v>
      </c>
      <c r="W79" s="23">
        <v>9</v>
      </c>
      <c r="X79" s="17">
        <f t="shared" si="16"/>
        <v>25</v>
      </c>
    </row>
    <row r="80" spans="1:24" ht="15" x14ac:dyDescent="0.25">
      <c r="A80" s="24" t="str">
        <f>[1]Лист1!B78</f>
        <v>20</v>
      </c>
      <c r="B80" s="31" t="str">
        <f>[1]Лист1!C78</f>
        <v>Цильнинский</v>
      </c>
      <c r="C80" s="35" t="s">
        <v>71</v>
      </c>
      <c r="D80" s="24"/>
      <c r="E80" s="7" t="s">
        <v>71</v>
      </c>
      <c r="F80" s="2"/>
      <c r="G80" s="25"/>
      <c r="H80" s="26"/>
      <c r="I80" s="23"/>
      <c r="J80" s="23"/>
      <c r="K80" s="23"/>
      <c r="L80" s="22"/>
      <c r="M80" s="23"/>
      <c r="N80" s="23"/>
      <c r="O80" s="23"/>
      <c r="P80" s="25"/>
      <c r="Q80" s="25"/>
      <c r="R80" s="22"/>
      <c r="S80" s="23"/>
      <c r="T80" s="23"/>
      <c r="U80" s="23"/>
      <c r="V80" s="23"/>
      <c r="W80" s="23"/>
      <c r="X80" s="17">
        <f t="shared" si="16"/>
        <v>5</v>
      </c>
    </row>
    <row r="81" spans="1:24" ht="15" x14ac:dyDescent="0.25">
      <c r="A81" s="24" t="s">
        <v>71</v>
      </c>
      <c r="B81" s="34" t="str">
        <f>[1]Лист1!C79</f>
        <v>УООООиР Цильнинского района</v>
      </c>
      <c r="C81" s="35">
        <f>[1]Лист1!V79</f>
        <v>125.20000457763672</v>
      </c>
      <c r="D81" s="24">
        <v>234</v>
      </c>
      <c r="E81" s="7">
        <v>207</v>
      </c>
      <c r="F81" s="2">
        <f t="shared" si="9"/>
        <v>1.653354572136928</v>
      </c>
      <c r="G81" s="25">
        <v>11</v>
      </c>
      <c r="H81" s="26">
        <f t="shared" si="10"/>
        <v>4.700854700854701</v>
      </c>
      <c r="I81" s="23"/>
      <c r="J81" s="23">
        <v>7</v>
      </c>
      <c r="K81" s="23">
        <v>4</v>
      </c>
      <c r="L81" s="22">
        <f t="shared" si="11"/>
        <v>5</v>
      </c>
      <c r="M81" s="23"/>
      <c r="N81" s="23">
        <v>3</v>
      </c>
      <c r="O81" s="23">
        <v>2</v>
      </c>
      <c r="P81" s="25">
        <f t="shared" si="12"/>
        <v>45.454545454545453</v>
      </c>
      <c r="Q81" s="25">
        <f t="shared" si="13"/>
        <v>16.559999999999999</v>
      </c>
      <c r="R81" s="22">
        <f t="shared" si="14"/>
        <v>7.9999999999999991</v>
      </c>
      <c r="S81" s="23">
        <v>16</v>
      </c>
      <c r="T81" s="23">
        <f t="shared" si="15"/>
        <v>7.7294685990338161</v>
      </c>
      <c r="U81" s="23"/>
      <c r="V81" s="23">
        <v>11</v>
      </c>
      <c r="W81" s="23">
        <v>5</v>
      </c>
      <c r="X81" s="17">
        <f t="shared" si="16"/>
        <v>8</v>
      </c>
    </row>
    <row r="82" spans="1:24" ht="15" x14ac:dyDescent="0.25">
      <c r="A82" s="24" t="str">
        <f>[1]Лист1!B80</f>
        <v>21</v>
      </c>
      <c r="B82" s="31" t="str">
        <f>[1]Лист1!C80</f>
        <v>Чердаклинский</v>
      </c>
      <c r="C82" s="35" t="s">
        <v>71</v>
      </c>
      <c r="D82" s="24"/>
      <c r="E82" s="7" t="s">
        <v>71</v>
      </c>
      <c r="F82" s="2"/>
      <c r="G82" s="25"/>
      <c r="H82" s="26"/>
      <c r="I82" s="23"/>
      <c r="J82" s="23"/>
      <c r="K82" s="23"/>
      <c r="L82" s="22"/>
      <c r="M82" s="23"/>
      <c r="N82" s="23"/>
      <c r="O82" s="23"/>
      <c r="P82" s="25"/>
      <c r="Q82" s="25"/>
      <c r="R82" s="22"/>
      <c r="S82" s="23"/>
      <c r="T82" s="23"/>
      <c r="U82" s="23"/>
      <c r="V82" s="23"/>
      <c r="W82" s="23"/>
      <c r="X82" s="17">
        <f t="shared" si="16"/>
        <v>5</v>
      </c>
    </row>
    <row r="83" spans="1:24" ht="15" x14ac:dyDescent="0.25">
      <c r="A83" s="24" t="s">
        <v>71</v>
      </c>
      <c r="B83" s="34" t="str">
        <f>[1]Лист1!C81</f>
        <v>УООООиР Чердаклинского района</v>
      </c>
      <c r="C83" s="35">
        <f>[1]Лист1!V81</f>
        <v>174</v>
      </c>
      <c r="D83" s="24">
        <v>593</v>
      </c>
      <c r="E83" s="7">
        <v>583</v>
      </c>
      <c r="F83" s="2">
        <f t="shared" si="9"/>
        <v>3.3505747126436782</v>
      </c>
      <c r="G83" s="25">
        <v>41</v>
      </c>
      <c r="H83" s="26">
        <f t="shared" si="10"/>
        <v>6.9139966273187188</v>
      </c>
      <c r="I83" s="23">
        <v>6</v>
      </c>
      <c r="J83" s="23">
        <v>22</v>
      </c>
      <c r="K83" s="23">
        <v>13</v>
      </c>
      <c r="L83" s="22">
        <f t="shared" si="11"/>
        <v>41</v>
      </c>
      <c r="M83" s="23">
        <v>6</v>
      </c>
      <c r="N83" s="23">
        <v>22</v>
      </c>
      <c r="O83" s="23">
        <v>13</v>
      </c>
      <c r="P83" s="25">
        <f t="shared" si="12"/>
        <v>100</v>
      </c>
      <c r="Q83" s="25">
        <f t="shared" si="13"/>
        <v>69.959999999999994</v>
      </c>
      <c r="R83" s="22">
        <f t="shared" si="14"/>
        <v>11.999999999999998</v>
      </c>
      <c r="S83" s="23">
        <v>45</v>
      </c>
      <c r="T83" s="23">
        <f t="shared" si="15"/>
        <v>7.7186963979416809</v>
      </c>
      <c r="U83" s="23">
        <v>6</v>
      </c>
      <c r="V83" s="23">
        <v>25</v>
      </c>
      <c r="W83" s="23">
        <v>14</v>
      </c>
      <c r="X83" s="17">
        <f t="shared" si="16"/>
        <v>12</v>
      </c>
    </row>
    <row r="84" spans="1:24" ht="15" x14ac:dyDescent="0.25">
      <c r="A84" s="36" t="s">
        <v>25</v>
      </c>
      <c r="B84" s="36"/>
      <c r="C84" s="22">
        <f>SUM(C13:C83)</f>
        <v>2882.2633266448975</v>
      </c>
      <c r="D84" s="22">
        <f>SUM(D13:D83)</f>
        <v>11166</v>
      </c>
      <c r="E84" s="22">
        <f>SUM(E13:E83)</f>
        <v>12130</v>
      </c>
      <c r="F84" s="22" t="s">
        <v>1</v>
      </c>
      <c r="G84" s="22">
        <f>SUM(G13:G83)</f>
        <v>804</v>
      </c>
      <c r="H84" s="26">
        <f t="shared" ref="H84" si="18">IF(D84=0, 0,100/D84*G84)</f>
        <v>7.2004298764105323</v>
      </c>
      <c r="I84" s="22">
        <f t="shared" ref="I84:O84" si="19">SUM(I13:I83)</f>
        <v>71</v>
      </c>
      <c r="J84" s="22">
        <f t="shared" si="19"/>
        <v>475</v>
      </c>
      <c r="K84" s="22">
        <f t="shared" si="19"/>
        <v>258</v>
      </c>
      <c r="L84" s="22">
        <f t="shared" si="19"/>
        <v>668</v>
      </c>
      <c r="M84" s="22">
        <f t="shared" si="19"/>
        <v>58</v>
      </c>
      <c r="N84" s="22">
        <f t="shared" si="19"/>
        <v>404</v>
      </c>
      <c r="O84" s="22">
        <f t="shared" si="19"/>
        <v>206</v>
      </c>
      <c r="P84" s="25">
        <f t="shared" si="12"/>
        <v>83.084577114427859</v>
      </c>
      <c r="Q84" s="22">
        <f>SUM(Q13:Q83)</f>
        <v>1607.77</v>
      </c>
      <c r="R84" s="22">
        <f t="shared" si="14"/>
        <v>13.254492992580378</v>
      </c>
      <c r="S84" s="22">
        <f>SUM(S13:S83)</f>
        <v>1138</v>
      </c>
      <c r="T84" s="23">
        <f t="shared" si="15"/>
        <v>9.3816982687551516</v>
      </c>
      <c r="U84" s="22">
        <f>SUM(U13:U83)</f>
        <v>104</v>
      </c>
      <c r="V84" s="22">
        <f>SUM(V13:V83)</f>
        <v>671</v>
      </c>
      <c r="W84" s="22">
        <f>SUM(W13:W83)</f>
        <v>363</v>
      </c>
    </row>
  </sheetData>
  <autoFilter ref="A12:W84"/>
  <mergeCells count="36">
    <mergeCell ref="A1:W1"/>
    <mergeCell ref="A2:W2"/>
    <mergeCell ref="A3:W3"/>
    <mergeCell ref="A4:W4"/>
    <mergeCell ref="A6:A11"/>
    <mergeCell ref="B6:B11"/>
    <mergeCell ref="C6:C11"/>
    <mergeCell ref="D6:E7"/>
    <mergeCell ref="F6:F11"/>
    <mergeCell ref="G6:P6"/>
    <mergeCell ref="Q6:W6"/>
    <mergeCell ref="X6:X12"/>
    <mergeCell ref="G7:K7"/>
    <mergeCell ref="L7:P7"/>
    <mergeCell ref="Q7:R7"/>
    <mergeCell ref="S7:W7"/>
    <mergeCell ref="M8:O8"/>
    <mergeCell ref="P8:P11"/>
    <mergeCell ref="Q8:Q11"/>
    <mergeCell ref="R8:R11"/>
    <mergeCell ref="A84:B84"/>
    <mergeCell ref="S8:S11"/>
    <mergeCell ref="T8:T11"/>
    <mergeCell ref="U8:W8"/>
    <mergeCell ref="I9:J10"/>
    <mergeCell ref="K9:K11"/>
    <mergeCell ref="M9:N10"/>
    <mergeCell ref="O9:O11"/>
    <mergeCell ref="U9:V10"/>
    <mergeCell ref="W9:W11"/>
    <mergeCell ref="D8:D11"/>
    <mergeCell ref="E8:E11"/>
    <mergeCell ref="G8:G11"/>
    <mergeCell ref="H8:H11"/>
    <mergeCell ref="I8:K8"/>
    <mergeCell ref="L8:L11"/>
  </mergeCells>
  <conditionalFormatting sqref="W13:W83">
    <cfRule type="cellIs" dxfId="17" priority="7" operator="lessThan">
      <formula>S13/100*30</formula>
    </cfRule>
  </conditionalFormatting>
  <conditionalFormatting sqref="U13:U83">
    <cfRule type="cellIs" dxfId="16" priority="6" operator="greaterThan">
      <formula>S13/100*15</formula>
    </cfRule>
  </conditionalFormatting>
  <conditionalFormatting sqref="L13:L83">
    <cfRule type="cellIs" dxfId="15" priority="5" operator="greaterThan">
      <formula>G13</formula>
    </cfRule>
  </conditionalFormatting>
  <conditionalFormatting sqref="O13:O83">
    <cfRule type="cellIs" dxfId="14" priority="4" operator="greaterThan">
      <formula>$K13</formula>
    </cfRule>
  </conditionalFormatting>
  <conditionalFormatting sqref="N13:N83">
    <cfRule type="cellIs" dxfId="13" priority="3" operator="greaterThan">
      <formula>$J13</formula>
    </cfRule>
  </conditionalFormatting>
  <conditionalFormatting sqref="M13:M83">
    <cfRule type="cellIs" dxfId="12" priority="2" operator="greaterThan">
      <formula>$I13</formula>
    </cfRule>
  </conditionalFormatting>
  <conditionalFormatting sqref="S13:S83">
    <cfRule type="expression" dxfId="11" priority="8">
      <formula>AND($C13&lt;8,$F13&lt;7,$S13&gt;0)</formula>
    </cfRule>
    <cfRule type="cellIs" dxfId="10" priority="9" operator="greaterThan">
      <formula>Q13</formula>
    </cfRule>
  </conditionalFormatting>
  <conditionalFormatting sqref="B77:B83">
    <cfRule type="duplicateValues" dxfId="9" priority="4138"/>
  </conditionalFormatting>
  <conditionalFormatting sqref="B13:B76">
    <cfRule type="duplicateValues" dxfId="8" priority="4172"/>
  </conditionalFormatting>
  <pageMargins left="0.7" right="0.7" top="0.75" bottom="0.75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96" zoomScaleNormal="70" zoomScaleSheetLayoutView="96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M39" sqref="M39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x14ac:dyDescent="0.25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3.15" x14ac:dyDescent="0.3">
      <c r="B5" s="13"/>
    </row>
    <row r="6" spans="1:15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 t="s">
        <v>10</v>
      </c>
      <c r="L6" s="37"/>
      <c r="M6" s="37"/>
      <c r="N6" s="37"/>
      <c r="O6" s="41" t="s">
        <v>11</v>
      </c>
    </row>
    <row r="7" spans="1:15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 t="s">
        <v>13</v>
      </c>
      <c r="J7" s="37"/>
      <c r="K7" s="37" t="s">
        <v>14</v>
      </c>
      <c r="L7" s="37"/>
      <c r="M7" s="37" t="s">
        <v>15</v>
      </c>
      <c r="N7" s="37"/>
      <c r="O7" s="41"/>
    </row>
    <row r="8" spans="1:15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0</v>
      </c>
      <c r="J8" s="37" t="s">
        <v>19</v>
      </c>
      <c r="K8" s="37" t="s">
        <v>0</v>
      </c>
      <c r="L8" s="37" t="s">
        <v>16</v>
      </c>
      <c r="M8" s="37" t="s">
        <v>0</v>
      </c>
      <c r="N8" s="37" t="s">
        <v>16</v>
      </c>
      <c r="O8" s="41"/>
    </row>
    <row r="9" spans="1:15" ht="13.15" customHeight="1" x14ac:dyDescent="0.25">
      <c r="A9" s="37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1"/>
    </row>
    <row r="10" spans="1:15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1"/>
    </row>
    <row r="11" spans="1:15" ht="13.15" customHeight="1" x14ac:dyDescent="0.25">
      <c r="A11" s="37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1"/>
    </row>
    <row r="12" spans="1:15" ht="15" x14ac:dyDescent="0.25">
      <c r="A12" s="25">
        <v>1</v>
      </c>
      <c r="B12" s="27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12</v>
      </c>
      <c r="J12" s="25">
        <v>16</v>
      </c>
      <c r="K12" s="25">
        <v>17</v>
      </c>
      <c r="L12" s="25">
        <v>18</v>
      </c>
      <c r="M12" s="25">
        <v>19</v>
      </c>
      <c r="N12" s="25">
        <v>20</v>
      </c>
      <c r="O12" s="41"/>
    </row>
    <row r="13" spans="1:15" ht="15" x14ac:dyDescent="0.25">
      <c r="A13" s="24">
        <v>1</v>
      </c>
      <c r="B13" s="31" t="s">
        <v>73</v>
      </c>
      <c r="C13" s="25" t="s">
        <v>71</v>
      </c>
      <c r="D13" s="24" t="s">
        <v>71</v>
      </c>
      <c r="E13" s="7" t="s">
        <v>71</v>
      </c>
      <c r="F13" s="2" t="s">
        <v>71</v>
      </c>
      <c r="G13" s="22"/>
      <c r="H13" s="26" t="s">
        <v>71</v>
      </c>
      <c r="I13" s="22"/>
      <c r="J13" s="25" t="s">
        <v>71</v>
      </c>
      <c r="K13" s="25" t="s">
        <v>71</v>
      </c>
      <c r="L13" s="22" t="s">
        <v>71</v>
      </c>
      <c r="M13" s="22"/>
      <c r="N13" s="23" t="s">
        <v>71</v>
      </c>
      <c r="O13" s="17" t="s">
        <v>71</v>
      </c>
    </row>
    <row r="14" spans="1:15" ht="15" x14ac:dyDescent="0.25">
      <c r="A14" s="24" t="s">
        <v>71</v>
      </c>
      <c r="B14" s="6" t="s">
        <v>100</v>
      </c>
      <c r="C14" s="25">
        <v>142</v>
      </c>
      <c r="D14" s="24">
        <v>97</v>
      </c>
      <c r="E14" s="7">
        <v>98</v>
      </c>
      <c r="F14" s="2">
        <f t="shared" ref="F14:F38" si="0">E14/C14</f>
        <v>0.6901408450704225</v>
      </c>
      <c r="G14" s="22">
        <v>5</v>
      </c>
      <c r="H14" s="26">
        <f t="shared" ref="H14:H38" si="1">IF(D14=0, 0,100/D14*G14)</f>
        <v>5.1546391752577314</v>
      </c>
      <c r="I14" s="22">
        <v>5</v>
      </c>
      <c r="J14" s="25">
        <f t="shared" ref="J14:J38" si="2">IF(G14=0, 0,I14/G14*100)</f>
        <v>100</v>
      </c>
      <c r="K14" s="25">
        <f t="shared" ref="K14:K38" si="3">E14*O14/100</f>
        <v>9.8000000000000007</v>
      </c>
      <c r="L14" s="22">
        <f t="shared" ref="L14:L38" si="4">IF(E14=0, 0,100/E14*K14)</f>
        <v>10.000000000000002</v>
      </c>
      <c r="M14" s="22">
        <v>4</v>
      </c>
      <c r="N14" s="23">
        <f t="shared" ref="N14:N38" si="5">IF(E14=0, 0,100/E14*M14)</f>
        <v>4.0816326530612246</v>
      </c>
      <c r="O14" s="17">
        <v>10</v>
      </c>
    </row>
    <row r="15" spans="1:15" ht="15" x14ac:dyDescent="0.25">
      <c r="A15" s="24">
        <v>2</v>
      </c>
      <c r="B15" s="31" t="s">
        <v>74</v>
      </c>
      <c r="C15" s="25"/>
      <c r="D15" s="24"/>
      <c r="E15" s="7"/>
      <c r="F15" s="2" t="s">
        <v>71</v>
      </c>
      <c r="G15" s="22"/>
      <c r="H15" s="26" t="s">
        <v>71</v>
      </c>
      <c r="I15" s="22"/>
      <c r="J15" s="25" t="s">
        <v>71</v>
      </c>
      <c r="K15" s="25" t="s">
        <v>71</v>
      </c>
      <c r="L15" s="22" t="s">
        <v>71</v>
      </c>
      <c r="M15" s="22"/>
      <c r="N15" s="23" t="s">
        <v>71</v>
      </c>
      <c r="O15" s="17" t="s">
        <v>71</v>
      </c>
    </row>
    <row r="16" spans="1:15" ht="15" x14ac:dyDescent="0.25">
      <c r="A16" s="24" t="s">
        <v>71</v>
      </c>
      <c r="B16" s="6" t="s">
        <v>101</v>
      </c>
      <c r="C16" s="25">
        <v>124</v>
      </c>
      <c r="D16" s="24">
        <v>36</v>
      </c>
      <c r="E16" s="7">
        <v>36</v>
      </c>
      <c r="F16" s="2">
        <f t="shared" si="0"/>
        <v>0.29032258064516131</v>
      </c>
      <c r="G16" s="22">
        <v>3</v>
      </c>
      <c r="H16" s="26">
        <f t="shared" si="1"/>
        <v>8.3333333333333321</v>
      </c>
      <c r="I16" s="22">
        <v>3</v>
      </c>
      <c r="J16" s="25">
        <f t="shared" si="2"/>
        <v>100</v>
      </c>
      <c r="K16" s="25">
        <f t="shared" si="3"/>
        <v>3.6</v>
      </c>
      <c r="L16" s="22">
        <f t="shared" si="4"/>
        <v>10</v>
      </c>
      <c r="M16" s="22">
        <v>3</v>
      </c>
      <c r="N16" s="23">
        <f t="shared" si="5"/>
        <v>8.3333333333333321</v>
      </c>
      <c r="O16" s="17">
        <v>10</v>
      </c>
    </row>
    <row r="17" spans="1:15" ht="15" x14ac:dyDescent="0.25">
      <c r="A17" s="24">
        <v>3</v>
      </c>
      <c r="B17" s="31" t="s">
        <v>102</v>
      </c>
      <c r="C17" s="25"/>
      <c r="D17" s="24"/>
      <c r="E17" s="7"/>
      <c r="F17" s="2"/>
      <c r="G17" s="22"/>
      <c r="H17" s="26"/>
      <c r="I17" s="22"/>
      <c r="J17" s="25"/>
      <c r="K17" s="25"/>
      <c r="L17" s="22"/>
      <c r="M17" s="22"/>
      <c r="N17" s="23"/>
      <c r="O17" s="17">
        <v>10</v>
      </c>
    </row>
    <row r="18" spans="1:15" ht="15" x14ac:dyDescent="0.25">
      <c r="A18" s="24" t="s">
        <v>71</v>
      </c>
      <c r="B18" s="6" t="s">
        <v>103</v>
      </c>
      <c r="C18" s="25">
        <v>135</v>
      </c>
      <c r="D18" s="24">
        <v>85</v>
      </c>
      <c r="E18" s="7">
        <v>66</v>
      </c>
      <c r="F18" s="2">
        <f t="shared" si="0"/>
        <v>0.48888888888888887</v>
      </c>
      <c r="G18" s="22">
        <v>7</v>
      </c>
      <c r="H18" s="26">
        <f t="shared" si="1"/>
        <v>8.2352941176470598</v>
      </c>
      <c r="I18" s="22">
        <v>3</v>
      </c>
      <c r="J18" s="25">
        <f t="shared" si="2"/>
        <v>42.857142857142854</v>
      </c>
      <c r="K18" s="25">
        <f t="shared" si="3"/>
        <v>6.6</v>
      </c>
      <c r="L18" s="22">
        <f t="shared" si="4"/>
        <v>10</v>
      </c>
      <c r="M18" s="22">
        <v>6</v>
      </c>
      <c r="N18" s="23">
        <f t="shared" si="5"/>
        <v>9.0909090909090899</v>
      </c>
      <c r="O18" s="17">
        <v>10</v>
      </c>
    </row>
    <row r="19" spans="1:15" ht="15" x14ac:dyDescent="0.25">
      <c r="A19" s="24">
        <v>4</v>
      </c>
      <c r="B19" s="31" t="s">
        <v>76</v>
      </c>
      <c r="C19" s="25"/>
      <c r="D19" s="24"/>
      <c r="E19" s="7"/>
      <c r="F19" s="2"/>
      <c r="G19" s="22"/>
      <c r="H19" s="26"/>
      <c r="I19" s="22"/>
      <c r="J19" s="25"/>
      <c r="K19" s="25"/>
      <c r="L19" s="22"/>
      <c r="M19" s="22"/>
      <c r="N19" s="23"/>
      <c r="O19" s="17">
        <v>10</v>
      </c>
    </row>
    <row r="20" spans="1:15" ht="15" x14ac:dyDescent="0.25">
      <c r="A20" s="24" t="s">
        <v>71</v>
      </c>
      <c r="B20" s="6" t="s">
        <v>104</v>
      </c>
      <c r="C20" s="25">
        <v>143</v>
      </c>
      <c r="D20" s="24">
        <v>73</v>
      </c>
      <c r="E20" s="7">
        <v>50</v>
      </c>
      <c r="F20" s="2">
        <f t="shared" si="0"/>
        <v>0.34965034965034963</v>
      </c>
      <c r="G20" s="22">
        <v>4</v>
      </c>
      <c r="H20" s="26">
        <f t="shared" si="1"/>
        <v>5.4794520547945202</v>
      </c>
      <c r="I20" s="22">
        <v>1</v>
      </c>
      <c r="J20" s="25">
        <f t="shared" si="2"/>
        <v>25</v>
      </c>
      <c r="K20" s="25">
        <f t="shared" si="3"/>
        <v>5</v>
      </c>
      <c r="L20" s="22">
        <f t="shared" si="4"/>
        <v>10</v>
      </c>
      <c r="M20" s="22">
        <v>4</v>
      </c>
      <c r="N20" s="23">
        <f t="shared" si="5"/>
        <v>8</v>
      </c>
      <c r="O20" s="17">
        <v>10</v>
      </c>
    </row>
    <row r="21" spans="1:15" ht="15" x14ac:dyDescent="0.25">
      <c r="A21" s="24">
        <v>5</v>
      </c>
      <c r="B21" s="31" t="s">
        <v>77</v>
      </c>
      <c r="C21" s="25"/>
      <c r="D21" s="24"/>
      <c r="E21" s="7"/>
      <c r="F21" s="2"/>
      <c r="G21" s="22"/>
      <c r="H21" s="26"/>
      <c r="I21" s="22"/>
      <c r="J21" s="25"/>
      <c r="K21" s="25"/>
      <c r="L21" s="22"/>
      <c r="M21" s="22"/>
      <c r="N21" s="23"/>
      <c r="O21" s="17">
        <v>10</v>
      </c>
    </row>
    <row r="22" spans="1:15" ht="15" x14ac:dyDescent="0.25">
      <c r="A22" s="24" t="s">
        <v>71</v>
      </c>
      <c r="B22" s="6" t="s">
        <v>105</v>
      </c>
      <c r="C22" s="25">
        <v>74</v>
      </c>
      <c r="D22" s="24">
        <v>27</v>
      </c>
      <c r="E22" s="7">
        <v>37</v>
      </c>
      <c r="F22" s="2">
        <f t="shared" si="0"/>
        <v>0.5</v>
      </c>
      <c r="G22" s="22">
        <v>2</v>
      </c>
      <c r="H22" s="26">
        <f t="shared" si="1"/>
        <v>7.4074074074074074</v>
      </c>
      <c r="I22" s="22">
        <v>1</v>
      </c>
      <c r="J22" s="25">
        <f t="shared" si="2"/>
        <v>50</v>
      </c>
      <c r="K22" s="25">
        <f t="shared" si="3"/>
        <v>3.7</v>
      </c>
      <c r="L22" s="22">
        <f t="shared" si="4"/>
        <v>10</v>
      </c>
      <c r="M22" s="22">
        <v>3</v>
      </c>
      <c r="N22" s="23">
        <f t="shared" si="5"/>
        <v>8.1081081081081088</v>
      </c>
      <c r="O22" s="17">
        <v>10</v>
      </c>
    </row>
    <row r="23" spans="1:15" s="9" customFormat="1" ht="15" x14ac:dyDescent="0.25">
      <c r="A23" s="24">
        <v>6</v>
      </c>
      <c r="B23" s="31" t="s">
        <v>78</v>
      </c>
      <c r="C23" s="10"/>
      <c r="D23" s="24"/>
      <c r="E23" s="11"/>
      <c r="F23" s="2"/>
      <c r="G23" s="22"/>
      <c r="H23" s="26"/>
      <c r="I23" s="22"/>
      <c r="J23" s="25"/>
      <c r="K23" s="25"/>
      <c r="L23" s="22"/>
      <c r="M23" s="22"/>
      <c r="N23" s="23"/>
      <c r="O23" s="17">
        <v>10</v>
      </c>
    </row>
    <row r="24" spans="1:15" ht="15" x14ac:dyDescent="0.25">
      <c r="A24" s="24" t="s">
        <v>71</v>
      </c>
      <c r="B24" s="6" t="s">
        <v>106</v>
      </c>
      <c r="C24" s="25">
        <v>70</v>
      </c>
      <c r="D24" s="24">
        <v>35</v>
      </c>
      <c r="E24" s="7">
        <v>43</v>
      </c>
      <c r="F24" s="2">
        <f t="shared" si="0"/>
        <v>0.61428571428571432</v>
      </c>
      <c r="G24" s="22">
        <v>3</v>
      </c>
      <c r="H24" s="26">
        <f t="shared" si="1"/>
        <v>8.5714285714285712</v>
      </c>
      <c r="I24" s="22">
        <v>2</v>
      </c>
      <c r="J24" s="25">
        <f t="shared" si="2"/>
        <v>66.666666666666657</v>
      </c>
      <c r="K24" s="25">
        <f t="shared" si="3"/>
        <v>4.3</v>
      </c>
      <c r="L24" s="22">
        <f t="shared" si="4"/>
        <v>10</v>
      </c>
      <c r="M24" s="22">
        <v>4</v>
      </c>
      <c r="N24" s="23">
        <f t="shared" si="5"/>
        <v>9.3023255813953494</v>
      </c>
      <c r="O24" s="17">
        <v>10</v>
      </c>
    </row>
    <row r="25" spans="1:15" ht="15" x14ac:dyDescent="0.25">
      <c r="A25" s="24">
        <v>7</v>
      </c>
      <c r="B25" s="31" t="s">
        <v>79</v>
      </c>
      <c r="C25" s="25"/>
      <c r="D25" s="24"/>
      <c r="E25" s="7"/>
      <c r="F25" s="2"/>
      <c r="G25" s="22"/>
      <c r="H25" s="26"/>
      <c r="I25" s="22"/>
      <c r="J25" s="25"/>
      <c r="K25" s="25"/>
      <c r="L25" s="22"/>
      <c r="M25" s="22"/>
      <c r="N25" s="23"/>
      <c r="O25" s="17">
        <v>10</v>
      </c>
    </row>
    <row r="26" spans="1:15" ht="15" x14ac:dyDescent="0.25">
      <c r="A26" s="24" t="s">
        <v>71</v>
      </c>
      <c r="B26" s="6" t="s">
        <v>107</v>
      </c>
      <c r="C26" s="25">
        <v>126</v>
      </c>
      <c r="D26" s="24">
        <v>36</v>
      </c>
      <c r="E26" s="7">
        <v>56</v>
      </c>
      <c r="F26" s="2">
        <f t="shared" si="0"/>
        <v>0.44444444444444442</v>
      </c>
      <c r="G26" s="22">
        <v>3</v>
      </c>
      <c r="H26" s="26">
        <f t="shared" si="1"/>
        <v>8.3333333333333321</v>
      </c>
      <c r="I26" s="22">
        <v>3</v>
      </c>
      <c r="J26" s="25">
        <f t="shared" si="2"/>
        <v>100</v>
      </c>
      <c r="K26" s="25">
        <f t="shared" si="3"/>
        <v>5.6</v>
      </c>
      <c r="L26" s="22">
        <f t="shared" si="4"/>
        <v>10</v>
      </c>
      <c r="M26" s="22">
        <v>3</v>
      </c>
      <c r="N26" s="23">
        <f t="shared" si="5"/>
        <v>5.3571428571428577</v>
      </c>
      <c r="O26" s="17">
        <v>10</v>
      </c>
    </row>
    <row r="27" spans="1:15" ht="15" x14ac:dyDescent="0.25">
      <c r="A27" s="24">
        <v>8</v>
      </c>
      <c r="B27" s="31" t="s">
        <v>80</v>
      </c>
      <c r="C27" s="25"/>
      <c r="D27" s="24"/>
      <c r="E27" s="7"/>
      <c r="F27" s="2"/>
      <c r="G27" s="22"/>
      <c r="H27" s="26"/>
      <c r="I27" s="22"/>
      <c r="J27" s="25"/>
      <c r="K27" s="25"/>
      <c r="L27" s="22"/>
      <c r="M27" s="22"/>
      <c r="N27" s="23"/>
      <c r="O27" s="17">
        <v>10</v>
      </c>
    </row>
    <row r="28" spans="1:15" ht="15" x14ac:dyDescent="0.25">
      <c r="A28" s="24" t="s">
        <v>71</v>
      </c>
      <c r="B28" s="6" t="s">
        <v>108</v>
      </c>
      <c r="C28" s="25">
        <v>79</v>
      </c>
      <c r="D28" s="24">
        <v>26</v>
      </c>
      <c r="E28" s="7">
        <v>26</v>
      </c>
      <c r="F28" s="2">
        <f t="shared" si="0"/>
        <v>0.32911392405063289</v>
      </c>
      <c r="G28" s="22">
        <v>2</v>
      </c>
      <c r="H28" s="26">
        <f t="shared" si="1"/>
        <v>7.6923076923076925</v>
      </c>
      <c r="I28" s="22">
        <v>2</v>
      </c>
      <c r="J28" s="25">
        <f t="shared" si="2"/>
        <v>100</v>
      </c>
      <c r="K28" s="25">
        <f t="shared" si="3"/>
        <v>2.6</v>
      </c>
      <c r="L28" s="22">
        <f t="shared" si="4"/>
        <v>10</v>
      </c>
      <c r="M28" s="22">
        <v>2</v>
      </c>
      <c r="N28" s="23">
        <f t="shared" si="5"/>
        <v>7.6923076923076925</v>
      </c>
      <c r="O28" s="17">
        <v>10</v>
      </c>
    </row>
    <row r="29" spans="1:15" ht="15" x14ac:dyDescent="0.25">
      <c r="A29" s="24">
        <v>9</v>
      </c>
      <c r="B29" s="31" t="s">
        <v>109</v>
      </c>
      <c r="C29" s="25"/>
      <c r="D29" s="24"/>
      <c r="E29" s="7"/>
      <c r="F29" s="2"/>
      <c r="G29" s="22"/>
      <c r="H29" s="26"/>
      <c r="I29" s="22"/>
      <c r="J29" s="25"/>
      <c r="K29" s="25"/>
      <c r="L29" s="22"/>
      <c r="M29" s="22"/>
      <c r="N29" s="23"/>
      <c r="O29" s="17">
        <v>10</v>
      </c>
    </row>
    <row r="30" spans="1:15" ht="15" x14ac:dyDescent="0.25">
      <c r="A30" s="24" t="s">
        <v>71</v>
      </c>
      <c r="B30" s="6" t="s">
        <v>110</v>
      </c>
      <c r="C30" s="25">
        <v>69</v>
      </c>
      <c r="D30" s="24">
        <v>40</v>
      </c>
      <c r="E30" s="7">
        <v>42</v>
      </c>
      <c r="F30" s="2">
        <f t="shared" si="0"/>
        <v>0.60869565217391308</v>
      </c>
      <c r="G30" s="22">
        <v>4</v>
      </c>
      <c r="H30" s="26">
        <f t="shared" si="1"/>
        <v>10</v>
      </c>
      <c r="I30" s="22">
        <v>1</v>
      </c>
      <c r="J30" s="25">
        <f t="shared" si="2"/>
        <v>25</v>
      </c>
      <c r="K30" s="25">
        <f t="shared" si="3"/>
        <v>4.2</v>
      </c>
      <c r="L30" s="22">
        <f t="shared" si="4"/>
        <v>10</v>
      </c>
      <c r="M30" s="22">
        <v>4</v>
      </c>
      <c r="N30" s="23">
        <f t="shared" si="5"/>
        <v>9.5238095238095237</v>
      </c>
      <c r="O30" s="17">
        <v>10</v>
      </c>
    </row>
    <row r="31" spans="1:15" ht="15" x14ac:dyDescent="0.25">
      <c r="A31" s="24">
        <v>10</v>
      </c>
      <c r="B31" s="31" t="s">
        <v>81</v>
      </c>
      <c r="C31" s="25"/>
      <c r="D31" s="24"/>
      <c r="E31" s="7"/>
      <c r="F31" s="2"/>
      <c r="G31" s="22"/>
      <c r="H31" s="26"/>
      <c r="I31" s="22"/>
      <c r="J31" s="25"/>
      <c r="K31" s="25"/>
      <c r="L31" s="22"/>
      <c r="M31" s="22"/>
      <c r="N31" s="23"/>
      <c r="O31" s="17">
        <v>10</v>
      </c>
    </row>
    <row r="32" spans="1:15" ht="15" x14ac:dyDescent="0.25">
      <c r="A32" s="24" t="s">
        <v>71</v>
      </c>
      <c r="B32" s="6" t="s">
        <v>111</v>
      </c>
      <c r="C32" s="25">
        <v>81</v>
      </c>
      <c r="D32" s="24">
        <v>51</v>
      </c>
      <c r="E32" s="7">
        <v>48</v>
      </c>
      <c r="F32" s="2">
        <f t="shared" si="0"/>
        <v>0.59259259259259256</v>
      </c>
      <c r="G32" s="22">
        <v>4</v>
      </c>
      <c r="H32" s="26">
        <f t="shared" si="1"/>
        <v>7.8431372549019605</v>
      </c>
      <c r="I32" s="22">
        <v>4</v>
      </c>
      <c r="J32" s="25">
        <f t="shared" si="2"/>
        <v>100</v>
      </c>
      <c r="K32" s="25">
        <f t="shared" si="3"/>
        <v>4.8</v>
      </c>
      <c r="L32" s="22">
        <f t="shared" si="4"/>
        <v>10</v>
      </c>
      <c r="M32" s="22">
        <v>4</v>
      </c>
      <c r="N32" s="23">
        <f t="shared" si="5"/>
        <v>8.3333333333333339</v>
      </c>
      <c r="O32" s="17">
        <v>10</v>
      </c>
    </row>
    <row r="33" spans="1:15" ht="15" x14ac:dyDescent="0.25">
      <c r="A33" s="24">
        <v>11</v>
      </c>
      <c r="B33" s="31" t="s">
        <v>115</v>
      </c>
      <c r="C33" s="25"/>
      <c r="D33" s="24"/>
      <c r="E33" s="7"/>
      <c r="F33" s="2"/>
      <c r="G33" s="22"/>
      <c r="H33" s="26"/>
      <c r="I33" s="22"/>
      <c r="J33" s="25"/>
      <c r="K33" s="25"/>
      <c r="L33" s="22"/>
      <c r="M33" s="22"/>
      <c r="N33" s="23"/>
      <c r="O33" s="17">
        <v>10</v>
      </c>
    </row>
    <row r="34" spans="1:15" ht="15" x14ac:dyDescent="0.25">
      <c r="A34" s="24" t="s">
        <v>71</v>
      </c>
      <c r="B34" s="6" t="s">
        <v>112</v>
      </c>
      <c r="C34" s="25">
        <v>46</v>
      </c>
      <c r="D34" s="24">
        <v>78</v>
      </c>
      <c r="E34" s="7">
        <v>74</v>
      </c>
      <c r="F34" s="2">
        <f t="shared" si="0"/>
        <v>1.6086956521739131</v>
      </c>
      <c r="G34" s="22">
        <v>6</v>
      </c>
      <c r="H34" s="26">
        <f t="shared" si="1"/>
        <v>7.6923076923076934</v>
      </c>
      <c r="I34" s="22">
        <v>6</v>
      </c>
      <c r="J34" s="25">
        <f t="shared" si="2"/>
        <v>100</v>
      </c>
      <c r="K34" s="25">
        <f t="shared" si="3"/>
        <v>7.4</v>
      </c>
      <c r="L34" s="22">
        <f t="shared" si="4"/>
        <v>10</v>
      </c>
      <c r="M34" s="22">
        <v>6</v>
      </c>
      <c r="N34" s="23">
        <f t="shared" si="5"/>
        <v>8.1081081081081088</v>
      </c>
      <c r="O34" s="17">
        <v>10</v>
      </c>
    </row>
    <row r="35" spans="1:15" ht="15" x14ac:dyDescent="0.25">
      <c r="A35" s="24">
        <v>12</v>
      </c>
      <c r="B35" s="31" t="s">
        <v>89</v>
      </c>
      <c r="C35" s="25"/>
      <c r="D35" s="24"/>
      <c r="E35" s="7"/>
      <c r="F35" s="2"/>
      <c r="G35" s="22"/>
      <c r="H35" s="26"/>
      <c r="I35" s="22"/>
      <c r="J35" s="25"/>
      <c r="K35" s="25"/>
      <c r="L35" s="22"/>
      <c r="M35" s="22"/>
      <c r="N35" s="23"/>
      <c r="O35" s="17">
        <v>10</v>
      </c>
    </row>
    <row r="36" spans="1:15" ht="15" x14ac:dyDescent="0.25">
      <c r="A36" s="24" t="s">
        <v>71</v>
      </c>
      <c r="B36" s="6" t="s">
        <v>113</v>
      </c>
      <c r="C36" s="25">
        <v>130</v>
      </c>
      <c r="D36" s="24">
        <v>98</v>
      </c>
      <c r="E36" s="7">
        <v>67</v>
      </c>
      <c r="F36" s="2">
        <f t="shared" si="0"/>
        <v>0.51538461538461533</v>
      </c>
      <c r="G36" s="22">
        <v>6</v>
      </c>
      <c r="H36" s="26">
        <f t="shared" si="1"/>
        <v>6.1224489795918373</v>
      </c>
      <c r="I36" s="22">
        <v>3</v>
      </c>
      <c r="J36" s="25">
        <f t="shared" si="2"/>
        <v>50</v>
      </c>
      <c r="K36" s="25">
        <f t="shared" si="3"/>
        <v>6.7</v>
      </c>
      <c r="L36" s="22">
        <f t="shared" si="4"/>
        <v>10</v>
      </c>
      <c r="M36" s="22">
        <v>6</v>
      </c>
      <c r="N36" s="23">
        <f t="shared" si="5"/>
        <v>8.9552238805970159</v>
      </c>
      <c r="O36" s="17">
        <v>10</v>
      </c>
    </row>
    <row r="37" spans="1:15" ht="15" x14ac:dyDescent="0.25">
      <c r="A37" s="24">
        <v>13</v>
      </c>
      <c r="B37" s="31" t="s">
        <v>92</v>
      </c>
      <c r="C37" s="25"/>
      <c r="D37" s="24"/>
      <c r="E37" s="7"/>
      <c r="F37" s="2"/>
      <c r="G37" s="22"/>
      <c r="H37" s="26"/>
      <c r="I37" s="22"/>
      <c r="J37" s="25"/>
      <c r="K37" s="25"/>
      <c r="L37" s="22"/>
      <c r="M37" s="22"/>
      <c r="N37" s="23"/>
      <c r="O37" s="17">
        <v>10</v>
      </c>
    </row>
    <row r="38" spans="1:15" ht="15" x14ac:dyDescent="0.25">
      <c r="A38" s="24" t="s">
        <v>71</v>
      </c>
      <c r="B38" s="6" t="s">
        <v>114</v>
      </c>
      <c r="C38" s="25">
        <v>174</v>
      </c>
      <c r="D38" s="24">
        <v>43</v>
      </c>
      <c r="E38" s="7">
        <v>43</v>
      </c>
      <c r="F38" s="2">
        <f t="shared" si="0"/>
        <v>0.2471264367816092</v>
      </c>
      <c r="G38" s="22">
        <v>3</v>
      </c>
      <c r="H38" s="26">
        <f t="shared" si="1"/>
        <v>6.9767441860465116</v>
      </c>
      <c r="I38" s="22">
        <v>0</v>
      </c>
      <c r="J38" s="25">
        <f t="shared" si="2"/>
        <v>0</v>
      </c>
      <c r="K38" s="25">
        <f t="shared" si="3"/>
        <v>4.3</v>
      </c>
      <c r="L38" s="22">
        <f t="shared" si="4"/>
        <v>10</v>
      </c>
      <c r="M38" s="22">
        <v>4</v>
      </c>
      <c r="N38" s="23">
        <f t="shared" si="5"/>
        <v>9.3023255813953494</v>
      </c>
      <c r="O38" s="17">
        <v>10</v>
      </c>
    </row>
    <row r="39" spans="1:15" ht="15" x14ac:dyDescent="0.25">
      <c r="A39" s="36" t="s">
        <v>25</v>
      </c>
      <c r="B39" s="36"/>
      <c r="C39" s="22">
        <f>SUM(C13:C38)</f>
        <v>1393</v>
      </c>
      <c r="D39" s="22">
        <f>SUM(D13:D38)</f>
        <v>725</v>
      </c>
      <c r="E39" s="22">
        <f>SUM(E13:E38)</f>
        <v>686</v>
      </c>
      <c r="F39" s="22" t="s">
        <v>1</v>
      </c>
      <c r="G39" s="22">
        <f>SUM(G13:G38)</f>
        <v>52</v>
      </c>
      <c r="H39" s="26">
        <f t="shared" ref="H39" si="6">IF(D39=0, 0,100/D39*G39)</f>
        <v>7.1724137931034484</v>
      </c>
      <c r="I39" s="22">
        <f>SUM(I13:I38)</f>
        <v>34</v>
      </c>
      <c r="J39" s="25">
        <f t="shared" ref="J39" si="7">IF(G39=0, 0,I39/G39*100)</f>
        <v>65.384615384615387</v>
      </c>
      <c r="K39" s="22">
        <f>SUM(K13:K38)</f>
        <v>68.599999999999994</v>
      </c>
      <c r="L39" s="22">
        <f t="shared" ref="L39" si="8">IF(E39=0, 0,100/E39*K39)</f>
        <v>10</v>
      </c>
      <c r="M39" s="22">
        <f>SUM(M13:M38)</f>
        <v>53</v>
      </c>
      <c r="N39" s="23">
        <f t="shared" ref="N39" si="9">IF(E39=0, 0,100/E39*M39)</f>
        <v>7.7259475218658897</v>
      </c>
    </row>
  </sheetData>
  <autoFilter ref="A12:N39"/>
  <mergeCells count="27"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K6:N6"/>
    <mergeCell ref="O6:O12"/>
    <mergeCell ref="G7:H7"/>
    <mergeCell ref="I7:J7"/>
    <mergeCell ref="K7:L7"/>
    <mergeCell ref="M7:N7"/>
    <mergeCell ref="J8:J11"/>
    <mergeCell ref="K8:K11"/>
    <mergeCell ref="L8:L11"/>
    <mergeCell ref="A39:B39"/>
    <mergeCell ref="M8:M11"/>
    <mergeCell ref="N8:N11"/>
    <mergeCell ref="D8:D11"/>
    <mergeCell ref="E8:E11"/>
    <mergeCell ref="G8:G11"/>
    <mergeCell ref="H8:H11"/>
    <mergeCell ref="I8:I11"/>
  </mergeCells>
  <conditionalFormatting sqref="B13">
    <cfRule type="duplicateValues" dxfId="7" priority="5"/>
  </conditionalFormatting>
  <conditionalFormatting sqref="M13:M38">
    <cfRule type="cellIs" dxfId="6" priority="2" operator="greaterThan">
      <formula>$K13</formula>
    </cfRule>
  </conditionalFormatting>
  <conditionalFormatting sqref="I13:I38">
    <cfRule type="cellIs" dxfId="5" priority="1" operator="greaterThan">
      <formula>$G13</formula>
    </cfRule>
  </conditionalFormatting>
  <conditionalFormatting sqref="B14:B38">
    <cfRule type="duplicateValues" dxfId="4" priority="4191"/>
  </conditionalFormatting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BreakPreview" zoomScaleNormal="70" zoomScaleSheetLayoutView="100" workbookViewId="0">
      <pane xSplit="2" ySplit="12" topLeftCell="C13" activePane="bottomRight" state="frozen"/>
      <selection activeCell="B188" sqref="B188"/>
      <selection pane="topRight" activeCell="B188" sqref="B188"/>
      <selection pane="bottomLeft" activeCell="B188" sqref="B188"/>
      <selection pane="bottomRight" activeCell="I24" sqref="I24"/>
    </sheetView>
  </sheetViews>
  <sheetFormatPr defaultColWidth="8.85546875" defaultRowHeight="12.75" x14ac:dyDescent="0.25"/>
  <cols>
    <col min="1" max="1" width="4.5703125" style="13" customWidth="1"/>
    <col min="2" max="2" width="37.28515625" style="5" customWidth="1"/>
    <col min="3" max="3" width="22.7109375" style="13" customWidth="1"/>
    <col min="4" max="4" width="8.28515625" style="13" customWidth="1"/>
    <col min="5" max="5" width="7.7109375" style="13" customWidth="1"/>
    <col min="6" max="6" width="22.7109375" style="13" customWidth="1"/>
    <col min="7" max="7" width="8.85546875" style="13" customWidth="1"/>
    <col min="8" max="8" width="9.42578125" style="13" customWidth="1"/>
    <col min="9" max="9" width="8.85546875" style="13" customWidth="1"/>
    <col min="10" max="10" width="9" style="13" customWidth="1"/>
    <col min="11" max="12" width="8.85546875" style="13" customWidth="1"/>
    <col min="13" max="13" width="8.85546875" style="13"/>
    <col min="14" max="14" width="8.85546875" style="13" customWidth="1"/>
    <col min="15" max="15" width="11.5703125" style="9" customWidth="1"/>
    <col min="16" max="16384" width="8.85546875" style="13"/>
  </cols>
  <sheetData>
    <row r="1" spans="1:15" ht="15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15" x14ac:dyDescent="0.25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x14ac:dyDescent="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5" ht="13.15" x14ac:dyDescent="0.3">
      <c r="B5" s="13"/>
    </row>
    <row r="6" spans="1:15" ht="13.9" customHeight="1" x14ac:dyDescent="0.25">
      <c r="A6" s="37" t="s">
        <v>4</v>
      </c>
      <c r="B6" s="40" t="s">
        <v>5</v>
      </c>
      <c r="C6" s="37" t="s">
        <v>6</v>
      </c>
      <c r="D6" s="37" t="s">
        <v>7</v>
      </c>
      <c r="E6" s="37"/>
      <c r="F6" s="37" t="s">
        <v>8</v>
      </c>
      <c r="G6" s="37" t="s">
        <v>9</v>
      </c>
      <c r="H6" s="37"/>
      <c r="I6" s="37"/>
      <c r="J6" s="37"/>
      <c r="K6" s="37" t="s">
        <v>10</v>
      </c>
      <c r="L6" s="37"/>
      <c r="M6" s="37"/>
      <c r="N6" s="37"/>
      <c r="O6" s="41" t="s">
        <v>11</v>
      </c>
    </row>
    <row r="7" spans="1:15" ht="94.9" customHeight="1" x14ac:dyDescent="0.25">
      <c r="A7" s="37"/>
      <c r="B7" s="40"/>
      <c r="C7" s="37"/>
      <c r="D7" s="37"/>
      <c r="E7" s="37"/>
      <c r="F7" s="37"/>
      <c r="G7" s="37" t="s">
        <v>12</v>
      </c>
      <c r="H7" s="37"/>
      <c r="I7" s="37" t="s">
        <v>13</v>
      </c>
      <c r="J7" s="37"/>
      <c r="K7" s="37" t="s">
        <v>14</v>
      </c>
      <c r="L7" s="37"/>
      <c r="M7" s="37" t="s">
        <v>15</v>
      </c>
      <c r="N7" s="37"/>
      <c r="O7" s="41"/>
    </row>
    <row r="8" spans="1:15" ht="13.9" customHeight="1" x14ac:dyDescent="0.25">
      <c r="A8" s="37"/>
      <c r="B8" s="40"/>
      <c r="C8" s="37"/>
      <c r="D8" s="37" t="s">
        <v>26</v>
      </c>
      <c r="E8" s="37" t="s">
        <v>30</v>
      </c>
      <c r="F8" s="37"/>
      <c r="G8" s="37" t="s">
        <v>0</v>
      </c>
      <c r="H8" s="37" t="s">
        <v>16</v>
      </c>
      <c r="I8" s="37" t="s">
        <v>0</v>
      </c>
      <c r="J8" s="37" t="s">
        <v>19</v>
      </c>
      <c r="K8" s="37" t="s">
        <v>0</v>
      </c>
      <c r="L8" s="37" t="s">
        <v>16</v>
      </c>
      <c r="M8" s="37" t="s">
        <v>0</v>
      </c>
      <c r="N8" s="37" t="s">
        <v>16</v>
      </c>
      <c r="O8" s="41"/>
    </row>
    <row r="9" spans="1:15" ht="13.15" customHeight="1" x14ac:dyDescent="0.25">
      <c r="A9" s="37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1"/>
    </row>
    <row r="10" spans="1:15" ht="13.15" customHeight="1" x14ac:dyDescent="0.25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41"/>
    </row>
    <row r="11" spans="1:15" ht="62.25" customHeight="1" x14ac:dyDescent="0.25">
      <c r="A11" s="37"/>
      <c r="B11" s="4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1"/>
    </row>
    <row r="12" spans="1:15" ht="15" x14ac:dyDescent="0.25">
      <c r="A12" s="28">
        <v>1</v>
      </c>
      <c r="B12" s="29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8">
        <v>12</v>
      </c>
      <c r="J12" s="28">
        <v>16</v>
      </c>
      <c r="K12" s="28">
        <v>17</v>
      </c>
      <c r="L12" s="28">
        <v>18</v>
      </c>
      <c r="M12" s="28">
        <v>19</v>
      </c>
      <c r="N12" s="28">
        <v>20</v>
      </c>
      <c r="O12" s="41"/>
    </row>
    <row r="13" spans="1:15" ht="15" x14ac:dyDescent="0.25">
      <c r="A13" s="24">
        <v>1</v>
      </c>
      <c r="B13" s="31" t="s">
        <v>77</v>
      </c>
      <c r="C13" s="28" t="s">
        <v>71</v>
      </c>
      <c r="D13" s="24" t="s">
        <v>71</v>
      </c>
      <c r="E13" s="7" t="s">
        <v>71</v>
      </c>
      <c r="F13" s="2" t="s">
        <v>71</v>
      </c>
      <c r="G13" s="30"/>
      <c r="H13" s="26" t="s">
        <v>71</v>
      </c>
      <c r="I13" s="30"/>
      <c r="J13" s="28" t="s">
        <v>71</v>
      </c>
      <c r="K13" s="28" t="s">
        <v>71</v>
      </c>
      <c r="L13" s="30" t="s">
        <v>71</v>
      </c>
      <c r="M13" s="30"/>
      <c r="N13" s="23" t="s">
        <v>71</v>
      </c>
      <c r="O13" s="17" t="s">
        <v>71</v>
      </c>
    </row>
    <row r="14" spans="1:15" ht="15" x14ac:dyDescent="0.25">
      <c r="A14" s="24" t="s">
        <v>71</v>
      </c>
      <c r="B14" s="6" t="s">
        <v>105</v>
      </c>
      <c r="C14" s="28">
        <v>74</v>
      </c>
      <c r="D14" s="24">
        <v>4</v>
      </c>
      <c r="E14" s="7">
        <v>11</v>
      </c>
      <c r="F14" s="2">
        <f t="shared" ref="F14" si="0">E14/C14</f>
        <v>0.14864864864864866</v>
      </c>
      <c r="G14" s="30">
        <v>0</v>
      </c>
      <c r="H14" s="26">
        <f t="shared" ref="H14" si="1">IF(D14=0, 0,100/D14*G14)</f>
        <v>0</v>
      </c>
      <c r="I14" s="30">
        <v>0</v>
      </c>
      <c r="J14" s="28">
        <f t="shared" ref="J14" si="2">IF(G14=0, 0,I14/G14*100)</f>
        <v>0</v>
      </c>
      <c r="K14" s="28">
        <f t="shared" ref="K14" si="3">E14*O14/100</f>
        <v>1.1000000000000001</v>
      </c>
      <c r="L14" s="30">
        <f t="shared" ref="L14" si="4">IF(E14=0, 0,100/E14*K14)</f>
        <v>10.000000000000002</v>
      </c>
      <c r="M14" s="30">
        <v>1</v>
      </c>
      <c r="N14" s="23">
        <f t="shared" ref="N14" si="5">IF(E14=0, 0,100/E14*M14)</f>
        <v>9.0909090909090917</v>
      </c>
      <c r="O14" s="17">
        <v>10</v>
      </c>
    </row>
    <row r="15" spans="1:15" ht="15" x14ac:dyDescent="0.25">
      <c r="A15" s="36" t="s">
        <v>25</v>
      </c>
      <c r="B15" s="36"/>
      <c r="C15" s="30">
        <f>SUM(C13:C14)</f>
        <v>74</v>
      </c>
      <c r="D15" s="30">
        <f>SUM(D13:D14)</f>
        <v>4</v>
      </c>
      <c r="E15" s="30">
        <f>SUM(E13:E14)</f>
        <v>11</v>
      </c>
      <c r="F15" s="30" t="s">
        <v>1</v>
      </c>
      <c r="G15" s="30">
        <f>SUM(G13:G14)</f>
        <v>0</v>
      </c>
      <c r="H15" s="26">
        <f t="shared" ref="H15" si="6">IF(D15=0, 0,100/D15*G15)</f>
        <v>0</v>
      </c>
      <c r="I15" s="30">
        <f>SUM(I13:I14)</f>
        <v>0</v>
      </c>
      <c r="J15" s="28">
        <f t="shared" ref="J15" si="7">IF(G15=0, 0,I15/G15*100)</f>
        <v>0</v>
      </c>
      <c r="K15" s="30">
        <f>SUM(K13:K14)</f>
        <v>1.1000000000000001</v>
      </c>
      <c r="L15" s="30">
        <f t="shared" ref="L15" si="8">IF(E15=0, 0,100/E15*K15)</f>
        <v>10.000000000000002</v>
      </c>
      <c r="M15" s="30">
        <f>SUM(M13:M14)</f>
        <v>1</v>
      </c>
      <c r="N15" s="23">
        <f t="shared" ref="N15" si="9">IF(E15=0, 0,100/E15*M15)</f>
        <v>9.0909090909090917</v>
      </c>
    </row>
  </sheetData>
  <autoFilter ref="A12:N15"/>
  <mergeCells count="27">
    <mergeCell ref="A15:B15"/>
    <mergeCell ref="D8:D11"/>
    <mergeCell ref="E8:E11"/>
    <mergeCell ref="G8:G11"/>
    <mergeCell ref="H8:H11"/>
    <mergeCell ref="O6:O12"/>
    <mergeCell ref="G7:H7"/>
    <mergeCell ref="I7:J7"/>
    <mergeCell ref="K7:L7"/>
    <mergeCell ref="M7:N7"/>
    <mergeCell ref="K8:K11"/>
    <mergeCell ref="L8:L11"/>
    <mergeCell ref="M8:M11"/>
    <mergeCell ref="N8:N11"/>
    <mergeCell ref="A1:N1"/>
    <mergeCell ref="A2:N2"/>
    <mergeCell ref="A3:N3"/>
    <mergeCell ref="A4:N4"/>
    <mergeCell ref="A6:A11"/>
    <mergeCell ref="B6:B11"/>
    <mergeCell ref="C6:C11"/>
    <mergeCell ref="D6:E7"/>
    <mergeCell ref="F6:F11"/>
    <mergeCell ref="G6:J6"/>
    <mergeCell ref="I8:I11"/>
    <mergeCell ref="J8:J11"/>
    <mergeCell ref="K6:N6"/>
  </mergeCells>
  <conditionalFormatting sqref="B13">
    <cfRule type="duplicateValues" dxfId="3" priority="3"/>
  </conditionalFormatting>
  <conditionalFormatting sqref="M13:M14">
    <cfRule type="cellIs" dxfId="2" priority="2" operator="greaterThan">
      <formula>$K13</formula>
    </cfRule>
  </conditionalFormatting>
  <conditionalFormatting sqref="I13:I14">
    <cfRule type="cellIs" dxfId="1" priority="1" operator="greaterThan">
      <formula>$G13</formula>
    </cfRule>
  </conditionalFormatting>
  <conditionalFormatting sqref="B14">
    <cfRule type="duplicateValues" dxfId="0" priority="4192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Лось</vt:lpstr>
      <vt:lpstr>Косуля сибирская</vt:lpstr>
      <vt:lpstr>барсук</vt:lpstr>
      <vt:lpstr>Рысь</vt:lpstr>
      <vt:lpstr>барсук!Область_печати</vt:lpstr>
      <vt:lpstr>'Косуля сибирская'!Область_печати</vt:lpstr>
      <vt:lpstr>Лось!Область_печати</vt:lpstr>
      <vt:lpstr>Рысь!Область_печати</vt:lpstr>
      <vt:lpstr>барсук!Охотничьи_просторы</vt:lpstr>
      <vt:lpstr>'Косуля сибирская'!Охотничьи_просторы</vt:lpstr>
      <vt:lpstr>Рысь!Охотничьи_просторы</vt:lpstr>
      <vt:lpstr>Охотничьи_просторы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cp:lastPrinted>2023-04-17T06:25:04Z</cp:lastPrinted>
  <dcterms:created xsi:type="dcterms:W3CDTF">2022-03-17T11:59:12Z</dcterms:created>
  <dcterms:modified xsi:type="dcterms:W3CDTF">2023-04-17T06:31:06Z</dcterms:modified>
</cp:coreProperties>
</file>